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shibuya\public\BeesNest\労務関係\"/>
    </mc:Choice>
  </mc:AlternateContent>
  <xr:revisionPtr revIDLastSave="0" documentId="13_ncr:1_{2C86E2DC-CDA8-4E75-9670-3BCBAAAD11A5}" xr6:coauthVersionLast="47" xr6:coauthVersionMax="47" xr10:uidLastSave="{00000000-0000-0000-0000-000000000000}"/>
  <bookViews>
    <workbookView xWindow="8145" yWindow="8880" windowWidth="21690" windowHeight="17295" xr2:uid="{0A9C1A2A-F54B-43D7-BF22-5A5E8BA9D80F}"/>
  </bookViews>
  <sheets>
    <sheet name="基礎データ" sheetId="3" r:id="rId1"/>
    <sheet name="給与明細例" sheetId="6" r:id="rId2"/>
    <sheet name="社会保険料" sheetId="1" r:id="rId3"/>
    <sheet name="源泉徴収(月額)" sheetId="2" r:id="rId4"/>
    <sheet name="雇用保険料率" sheetId="4" r:id="rId5"/>
    <sheet name="計算シート" sheetId="5"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3" l="1"/>
  <c r="D9" i="6" s="1"/>
  <c r="B10" i="3"/>
  <c r="B13" i="3" l="1"/>
  <c r="B12" i="3"/>
  <c r="C4" i="4" l="1"/>
  <c r="B4" i="4"/>
  <c r="C3" i="4"/>
  <c r="B3" i="4"/>
  <c r="C2" i="4"/>
  <c r="B2" i="4"/>
  <c r="B21" i="3"/>
  <c r="B16" i="3"/>
  <c r="E9" i="6" s="1"/>
  <c r="B15" i="3"/>
  <c r="B3" i="3" l="1"/>
  <c r="B9" i="3" l="1"/>
  <c r="B17" i="3" s="1"/>
  <c r="C11" i="6"/>
  <c r="B3" i="6"/>
  <c r="B7" i="6" s="1"/>
  <c r="C7" i="6"/>
  <c r="G7" i="6" l="1"/>
  <c r="A2" i="5" l="1"/>
  <c r="C9" i="6"/>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D4" i="4"/>
  <c r="D3" i="4"/>
  <c r="D2" i="4"/>
  <c r="B8" i="3"/>
  <c r="B6" i="3" l="1"/>
  <c r="B9" i="6" l="1"/>
  <c r="F9" i="6" l="1"/>
  <c r="G9" i="6" s="1"/>
  <c r="B285" i="5"/>
  <c r="C285" i="5" s="1"/>
  <c r="B277" i="5"/>
  <c r="C277" i="5" s="1"/>
  <c r="B269" i="5"/>
  <c r="C269" i="5" s="1"/>
  <c r="B261" i="5"/>
  <c r="C261" i="5" s="1"/>
  <c r="B253" i="5"/>
  <c r="C253" i="5" s="1"/>
  <c r="B245" i="5"/>
  <c r="C245" i="5" s="1"/>
  <c r="B237" i="5"/>
  <c r="C237" i="5" s="1"/>
  <c r="B229" i="5"/>
  <c r="C229" i="5" s="1"/>
  <c r="B221" i="5"/>
  <c r="C221" i="5" s="1"/>
  <c r="B213" i="5"/>
  <c r="C213" i="5" s="1"/>
  <c r="B205" i="5"/>
  <c r="C205" i="5" s="1"/>
  <c r="B197" i="5"/>
  <c r="C197" i="5" s="1"/>
  <c r="B189" i="5"/>
  <c r="C189" i="5" s="1"/>
  <c r="B181" i="5"/>
  <c r="C181" i="5" s="1"/>
  <c r="B173" i="5"/>
  <c r="C173" i="5" s="1"/>
  <c r="B165" i="5"/>
  <c r="C165" i="5" s="1"/>
  <c r="B157" i="5"/>
  <c r="C157" i="5" s="1"/>
  <c r="B149" i="5"/>
  <c r="C149" i="5" s="1"/>
  <c r="B141" i="5"/>
  <c r="C141" i="5" s="1"/>
  <c r="B133" i="5"/>
  <c r="C133" i="5" s="1"/>
  <c r="B125" i="5"/>
  <c r="C125" i="5" s="1"/>
  <c r="B117" i="5"/>
  <c r="C117" i="5" s="1"/>
  <c r="B109" i="5"/>
  <c r="C109" i="5" s="1"/>
  <c r="B101" i="5"/>
  <c r="C101" i="5" s="1"/>
  <c r="B93" i="5"/>
  <c r="C93" i="5" s="1"/>
  <c r="B85" i="5"/>
  <c r="C85" i="5" s="1"/>
  <c r="B77" i="5"/>
  <c r="C77" i="5" s="1"/>
  <c r="B69" i="5"/>
  <c r="C69" i="5" s="1"/>
  <c r="B284" i="5"/>
  <c r="C284" i="5" s="1"/>
  <c r="B276" i="5"/>
  <c r="C276" i="5" s="1"/>
  <c r="B268" i="5"/>
  <c r="C268" i="5" s="1"/>
  <c r="B260" i="5"/>
  <c r="C260" i="5" s="1"/>
  <c r="B252" i="5"/>
  <c r="C252" i="5" s="1"/>
  <c r="B244" i="5"/>
  <c r="C244" i="5" s="1"/>
  <c r="B236" i="5"/>
  <c r="C236" i="5" s="1"/>
  <c r="B228" i="5"/>
  <c r="C228" i="5" s="1"/>
  <c r="B220" i="5"/>
  <c r="C220" i="5" s="1"/>
  <c r="B212" i="5"/>
  <c r="C212" i="5" s="1"/>
  <c r="B204" i="5"/>
  <c r="C204" i="5" s="1"/>
  <c r="B196" i="5"/>
  <c r="C196" i="5" s="1"/>
  <c r="B188" i="5"/>
  <c r="C188" i="5" s="1"/>
  <c r="B180" i="5"/>
  <c r="C180" i="5" s="1"/>
  <c r="B172" i="5"/>
  <c r="C172" i="5" s="1"/>
  <c r="B164" i="5"/>
  <c r="C164" i="5" s="1"/>
  <c r="B156" i="5"/>
  <c r="C156" i="5" s="1"/>
  <c r="B148" i="5"/>
  <c r="C148" i="5" s="1"/>
  <c r="B140" i="5"/>
  <c r="C140" i="5" s="1"/>
  <c r="B132" i="5"/>
  <c r="C132" i="5" s="1"/>
  <c r="B124" i="5"/>
  <c r="C124" i="5" s="1"/>
  <c r="B116" i="5"/>
  <c r="C116" i="5" s="1"/>
  <c r="B108" i="5"/>
  <c r="C108" i="5" s="1"/>
  <c r="B100" i="5"/>
  <c r="C100" i="5" s="1"/>
  <c r="B92" i="5"/>
  <c r="C92" i="5" s="1"/>
  <c r="B84" i="5"/>
  <c r="C84" i="5" s="1"/>
  <c r="B76" i="5"/>
  <c r="C76" i="5" s="1"/>
  <c r="B68" i="5"/>
  <c r="C68" i="5" s="1"/>
  <c r="B265" i="5"/>
  <c r="C265" i="5" s="1"/>
  <c r="B241" i="5"/>
  <c r="C241" i="5" s="1"/>
  <c r="B209" i="5"/>
  <c r="C209" i="5" s="1"/>
  <c r="B185" i="5"/>
  <c r="C185" i="5" s="1"/>
  <c r="B153" i="5"/>
  <c r="C153" i="5" s="1"/>
  <c r="B121" i="5"/>
  <c r="C121" i="5" s="1"/>
  <c r="B89" i="5"/>
  <c r="C89" i="5" s="1"/>
  <c r="B73" i="5"/>
  <c r="C73" i="5" s="1"/>
  <c r="B143" i="5"/>
  <c r="C143" i="5" s="1"/>
  <c r="B87" i="5"/>
  <c r="C87" i="5" s="1"/>
  <c r="B278" i="5"/>
  <c r="C278" i="5" s="1"/>
  <c r="B206" i="5"/>
  <c r="C206" i="5" s="1"/>
  <c r="B142" i="5"/>
  <c r="C142" i="5" s="1"/>
  <c r="B94" i="5"/>
  <c r="C94" i="5" s="1"/>
  <c r="B283" i="5"/>
  <c r="C283" i="5" s="1"/>
  <c r="B275" i="5"/>
  <c r="C275" i="5" s="1"/>
  <c r="B267" i="5"/>
  <c r="C267" i="5" s="1"/>
  <c r="B259" i="5"/>
  <c r="C259" i="5" s="1"/>
  <c r="B251" i="5"/>
  <c r="C251" i="5" s="1"/>
  <c r="B243" i="5"/>
  <c r="C243" i="5" s="1"/>
  <c r="B235" i="5"/>
  <c r="C235" i="5" s="1"/>
  <c r="B227" i="5"/>
  <c r="C227" i="5" s="1"/>
  <c r="B219" i="5"/>
  <c r="C219" i="5" s="1"/>
  <c r="B211" i="5"/>
  <c r="C211" i="5" s="1"/>
  <c r="B203" i="5"/>
  <c r="C203" i="5" s="1"/>
  <c r="B195" i="5"/>
  <c r="C195" i="5" s="1"/>
  <c r="B187" i="5"/>
  <c r="C187" i="5" s="1"/>
  <c r="B179" i="5"/>
  <c r="C179" i="5" s="1"/>
  <c r="B171" i="5"/>
  <c r="C171" i="5" s="1"/>
  <c r="B163" i="5"/>
  <c r="C163" i="5" s="1"/>
  <c r="B155" i="5"/>
  <c r="C155" i="5" s="1"/>
  <c r="B147" i="5"/>
  <c r="C147" i="5" s="1"/>
  <c r="B139" i="5"/>
  <c r="C139" i="5" s="1"/>
  <c r="B131" i="5"/>
  <c r="C131" i="5" s="1"/>
  <c r="B123" i="5"/>
  <c r="C123" i="5" s="1"/>
  <c r="B115" i="5"/>
  <c r="C115" i="5" s="1"/>
  <c r="B107" i="5"/>
  <c r="C107" i="5" s="1"/>
  <c r="B99" i="5"/>
  <c r="C99" i="5" s="1"/>
  <c r="B91" i="5"/>
  <c r="C91" i="5" s="1"/>
  <c r="B83" i="5"/>
  <c r="C83" i="5" s="1"/>
  <c r="B75" i="5"/>
  <c r="C75" i="5" s="1"/>
  <c r="B67" i="5"/>
  <c r="C67" i="5" s="1"/>
  <c r="B273" i="5"/>
  <c r="C273" i="5" s="1"/>
  <c r="B249" i="5"/>
  <c r="C249" i="5" s="1"/>
  <c r="B225" i="5"/>
  <c r="C225" i="5" s="1"/>
  <c r="B193" i="5"/>
  <c r="C193" i="5" s="1"/>
  <c r="B169" i="5"/>
  <c r="C169" i="5" s="1"/>
  <c r="B137" i="5"/>
  <c r="C137" i="5" s="1"/>
  <c r="B105" i="5"/>
  <c r="C105" i="5" s="1"/>
  <c r="B135" i="5"/>
  <c r="C135" i="5" s="1"/>
  <c r="B79" i="5"/>
  <c r="C79" i="5" s="1"/>
  <c r="B254" i="5"/>
  <c r="C254" i="5" s="1"/>
  <c r="B230" i="5"/>
  <c r="C230" i="5" s="1"/>
  <c r="B198" i="5"/>
  <c r="C198" i="5" s="1"/>
  <c r="B150" i="5"/>
  <c r="C150" i="5" s="1"/>
  <c r="B118" i="5"/>
  <c r="C118" i="5" s="1"/>
  <c r="B78" i="5"/>
  <c r="C78" i="5" s="1"/>
  <c r="B282" i="5"/>
  <c r="C282" i="5" s="1"/>
  <c r="B274" i="5"/>
  <c r="C274" i="5" s="1"/>
  <c r="B266" i="5"/>
  <c r="C266" i="5" s="1"/>
  <c r="B258" i="5"/>
  <c r="C258" i="5" s="1"/>
  <c r="B250" i="5"/>
  <c r="C250" i="5" s="1"/>
  <c r="B242" i="5"/>
  <c r="C242" i="5" s="1"/>
  <c r="B234" i="5"/>
  <c r="C234" i="5" s="1"/>
  <c r="B226" i="5"/>
  <c r="C226" i="5" s="1"/>
  <c r="B218" i="5"/>
  <c r="C218" i="5" s="1"/>
  <c r="B210" i="5"/>
  <c r="C210" i="5" s="1"/>
  <c r="B202" i="5"/>
  <c r="C202" i="5" s="1"/>
  <c r="B194" i="5"/>
  <c r="C194" i="5" s="1"/>
  <c r="B186" i="5"/>
  <c r="C186" i="5" s="1"/>
  <c r="B178" i="5"/>
  <c r="C178" i="5" s="1"/>
  <c r="B170" i="5"/>
  <c r="C170" i="5" s="1"/>
  <c r="B162" i="5"/>
  <c r="C162" i="5" s="1"/>
  <c r="B154" i="5"/>
  <c r="C154" i="5" s="1"/>
  <c r="B146" i="5"/>
  <c r="C146" i="5" s="1"/>
  <c r="B138" i="5"/>
  <c r="C138" i="5" s="1"/>
  <c r="B130" i="5"/>
  <c r="C130" i="5" s="1"/>
  <c r="B122" i="5"/>
  <c r="C122" i="5" s="1"/>
  <c r="B114" i="5"/>
  <c r="C114" i="5" s="1"/>
  <c r="B106" i="5"/>
  <c r="C106" i="5" s="1"/>
  <c r="B98" i="5"/>
  <c r="C98" i="5" s="1"/>
  <c r="B90" i="5"/>
  <c r="C90" i="5" s="1"/>
  <c r="B82" i="5"/>
  <c r="C82" i="5" s="1"/>
  <c r="B74" i="5"/>
  <c r="C74" i="5" s="1"/>
  <c r="B66" i="5"/>
  <c r="C66" i="5" s="1"/>
  <c r="B281" i="5"/>
  <c r="C281" i="5" s="1"/>
  <c r="B257" i="5"/>
  <c r="C257" i="5" s="1"/>
  <c r="B233" i="5"/>
  <c r="C233" i="5" s="1"/>
  <c r="B217" i="5"/>
  <c r="C217" i="5" s="1"/>
  <c r="B201" i="5"/>
  <c r="C201" i="5" s="1"/>
  <c r="B177" i="5"/>
  <c r="C177" i="5" s="1"/>
  <c r="B161" i="5"/>
  <c r="C161" i="5" s="1"/>
  <c r="B145" i="5"/>
  <c r="C145" i="5" s="1"/>
  <c r="B129" i="5"/>
  <c r="C129" i="5" s="1"/>
  <c r="B113" i="5"/>
  <c r="C113" i="5" s="1"/>
  <c r="B97" i="5"/>
  <c r="C97" i="5" s="1"/>
  <c r="B81" i="5"/>
  <c r="C81" i="5" s="1"/>
  <c r="B151" i="5"/>
  <c r="C151" i="5" s="1"/>
  <c r="B111" i="5"/>
  <c r="C111" i="5" s="1"/>
  <c r="B71" i="5"/>
  <c r="C71" i="5" s="1"/>
  <c r="B262" i="5"/>
  <c r="C262" i="5" s="1"/>
  <c r="B222" i="5"/>
  <c r="C222" i="5" s="1"/>
  <c r="B182" i="5"/>
  <c r="C182" i="5" s="1"/>
  <c r="B158" i="5"/>
  <c r="C158" i="5" s="1"/>
  <c r="B126" i="5"/>
  <c r="C126" i="5" s="1"/>
  <c r="B102" i="5"/>
  <c r="C102" i="5" s="1"/>
  <c r="B70" i="5"/>
  <c r="C70" i="5" s="1"/>
  <c r="B280" i="5"/>
  <c r="C280" i="5" s="1"/>
  <c r="B272" i="5"/>
  <c r="C272" i="5" s="1"/>
  <c r="B264" i="5"/>
  <c r="C264" i="5" s="1"/>
  <c r="B256" i="5"/>
  <c r="C256" i="5" s="1"/>
  <c r="B248" i="5"/>
  <c r="C248" i="5" s="1"/>
  <c r="B240" i="5"/>
  <c r="C240" i="5" s="1"/>
  <c r="B232" i="5"/>
  <c r="C232" i="5" s="1"/>
  <c r="B224" i="5"/>
  <c r="C224" i="5" s="1"/>
  <c r="B216" i="5"/>
  <c r="C216" i="5" s="1"/>
  <c r="B208" i="5"/>
  <c r="C208" i="5" s="1"/>
  <c r="B200" i="5"/>
  <c r="C200" i="5" s="1"/>
  <c r="B192" i="5"/>
  <c r="C192" i="5" s="1"/>
  <c r="B184" i="5"/>
  <c r="C184" i="5" s="1"/>
  <c r="B176" i="5"/>
  <c r="C176" i="5" s="1"/>
  <c r="B168" i="5"/>
  <c r="C168" i="5" s="1"/>
  <c r="B160" i="5"/>
  <c r="C160" i="5" s="1"/>
  <c r="B152" i="5"/>
  <c r="C152" i="5" s="1"/>
  <c r="B144" i="5"/>
  <c r="C144" i="5" s="1"/>
  <c r="B136" i="5"/>
  <c r="C136" i="5" s="1"/>
  <c r="B128" i="5"/>
  <c r="C128" i="5" s="1"/>
  <c r="B120" i="5"/>
  <c r="C120" i="5" s="1"/>
  <c r="B112" i="5"/>
  <c r="C112" i="5" s="1"/>
  <c r="B104" i="5"/>
  <c r="C104" i="5" s="1"/>
  <c r="B96" i="5"/>
  <c r="C96" i="5" s="1"/>
  <c r="B88" i="5"/>
  <c r="C88" i="5" s="1"/>
  <c r="B80" i="5"/>
  <c r="C80" i="5" s="1"/>
  <c r="B72" i="5"/>
  <c r="C72" i="5" s="1"/>
  <c r="B279" i="5"/>
  <c r="C279" i="5" s="1"/>
  <c r="B271" i="5"/>
  <c r="C271" i="5" s="1"/>
  <c r="B263" i="5"/>
  <c r="C263" i="5" s="1"/>
  <c r="B255" i="5"/>
  <c r="C255" i="5" s="1"/>
  <c r="B247" i="5"/>
  <c r="C247" i="5" s="1"/>
  <c r="B239" i="5"/>
  <c r="C239" i="5" s="1"/>
  <c r="B231" i="5"/>
  <c r="C231" i="5" s="1"/>
  <c r="B223" i="5"/>
  <c r="C223" i="5" s="1"/>
  <c r="B215" i="5"/>
  <c r="C215" i="5" s="1"/>
  <c r="B207" i="5"/>
  <c r="C207" i="5" s="1"/>
  <c r="B199" i="5"/>
  <c r="C199" i="5" s="1"/>
  <c r="B191" i="5"/>
  <c r="C191" i="5" s="1"/>
  <c r="B183" i="5"/>
  <c r="C183" i="5" s="1"/>
  <c r="B175" i="5"/>
  <c r="C175" i="5" s="1"/>
  <c r="B167" i="5"/>
  <c r="C167" i="5" s="1"/>
  <c r="B159" i="5"/>
  <c r="C159" i="5" s="1"/>
  <c r="B127" i="5"/>
  <c r="C127" i="5" s="1"/>
  <c r="B119" i="5"/>
  <c r="C119" i="5" s="1"/>
  <c r="B103" i="5"/>
  <c r="C103" i="5" s="1"/>
  <c r="B95" i="5"/>
  <c r="C95" i="5" s="1"/>
  <c r="B270" i="5"/>
  <c r="C270" i="5" s="1"/>
  <c r="B246" i="5"/>
  <c r="C246" i="5" s="1"/>
  <c r="B238" i="5"/>
  <c r="C238" i="5" s="1"/>
  <c r="B214" i="5"/>
  <c r="C214" i="5" s="1"/>
  <c r="B190" i="5"/>
  <c r="C190" i="5" s="1"/>
  <c r="B174" i="5"/>
  <c r="C174" i="5" s="1"/>
  <c r="B166" i="5"/>
  <c r="C166" i="5" s="1"/>
  <c r="B134" i="5"/>
  <c r="C134" i="5" s="1"/>
  <c r="B110" i="5"/>
  <c r="C110" i="5" s="1"/>
  <c r="B86" i="5"/>
  <c r="C86" i="5" s="1"/>
  <c r="B3" i="5"/>
  <c r="C3" i="5" s="1"/>
  <c r="B65" i="5"/>
  <c r="C65" i="5" s="1"/>
  <c r="B64" i="5"/>
  <c r="C64" i="5" s="1"/>
  <c r="B56" i="5"/>
  <c r="C56" i="5" s="1"/>
  <c r="B48" i="5"/>
  <c r="C48" i="5" s="1"/>
  <c r="B40" i="5"/>
  <c r="C40" i="5" s="1"/>
  <c r="B32" i="5"/>
  <c r="C32" i="5" s="1"/>
  <c r="B24" i="5"/>
  <c r="C24" i="5" s="1"/>
  <c r="B16" i="5"/>
  <c r="C16" i="5" s="1"/>
  <c r="B8" i="5"/>
  <c r="C8" i="5" s="1"/>
  <c r="B45" i="5"/>
  <c r="C45" i="5" s="1"/>
  <c r="B37" i="5"/>
  <c r="C37" i="5" s="1"/>
  <c r="B21" i="5"/>
  <c r="C21" i="5" s="1"/>
  <c r="B50" i="5"/>
  <c r="C50" i="5" s="1"/>
  <c r="B26" i="5"/>
  <c r="C26" i="5" s="1"/>
  <c r="B49" i="5"/>
  <c r="C49" i="5" s="1"/>
  <c r="B25" i="5"/>
  <c r="C25" i="5" s="1"/>
  <c r="B63" i="5"/>
  <c r="C63" i="5" s="1"/>
  <c r="B55" i="5"/>
  <c r="C55" i="5" s="1"/>
  <c r="B47" i="5"/>
  <c r="C47" i="5" s="1"/>
  <c r="B39" i="5"/>
  <c r="C39" i="5" s="1"/>
  <c r="B31" i="5"/>
  <c r="C31" i="5" s="1"/>
  <c r="B23" i="5"/>
  <c r="C23" i="5" s="1"/>
  <c r="B15" i="5"/>
  <c r="C15" i="5" s="1"/>
  <c r="B7" i="5"/>
  <c r="C7" i="5" s="1"/>
  <c r="B62" i="5"/>
  <c r="C62" i="5" s="1"/>
  <c r="B54" i="5"/>
  <c r="C54" i="5" s="1"/>
  <c r="B46" i="5"/>
  <c r="C46" i="5" s="1"/>
  <c r="B38" i="5"/>
  <c r="C38" i="5" s="1"/>
  <c r="B30" i="5"/>
  <c r="C30" i="5" s="1"/>
  <c r="B22" i="5"/>
  <c r="C22" i="5" s="1"/>
  <c r="B14" i="5"/>
  <c r="C14" i="5" s="1"/>
  <c r="B6" i="5"/>
  <c r="C6" i="5" s="1"/>
  <c r="B53" i="5"/>
  <c r="C53" i="5" s="1"/>
  <c r="B29" i="5"/>
  <c r="C29" i="5" s="1"/>
  <c r="B13" i="5"/>
  <c r="C13" i="5" s="1"/>
  <c r="B5" i="5"/>
  <c r="C5" i="5" s="1"/>
  <c r="B11" i="5"/>
  <c r="C11" i="5" s="1"/>
  <c r="B42" i="5"/>
  <c r="C42" i="5" s="1"/>
  <c r="B18" i="5"/>
  <c r="C18" i="5" s="1"/>
  <c r="B41" i="5"/>
  <c r="C41" i="5" s="1"/>
  <c r="B33" i="5"/>
  <c r="C33" i="5" s="1"/>
  <c r="B9" i="5"/>
  <c r="C9" i="5" s="1"/>
  <c r="B61" i="5"/>
  <c r="C61" i="5" s="1"/>
  <c r="B60" i="5"/>
  <c r="C60" i="5" s="1"/>
  <c r="B52" i="5"/>
  <c r="C52" i="5" s="1"/>
  <c r="B44" i="5"/>
  <c r="C44" i="5" s="1"/>
  <c r="B36" i="5"/>
  <c r="C36" i="5" s="1"/>
  <c r="B28" i="5"/>
  <c r="C28" i="5" s="1"/>
  <c r="B20" i="5"/>
  <c r="C20" i="5" s="1"/>
  <c r="B12" i="5"/>
  <c r="C12" i="5" s="1"/>
  <c r="B4" i="5"/>
  <c r="C4" i="5" s="1"/>
  <c r="B59" i="5"/>
  <c r="C59" i="5" s="1"/>
  <c r="B51" i="5"/>
  <c r="C51" i="5" s="1"/>
  <c r="B43" i="5"/>
  <c r="C43" i="5" s="1"/>
  <c r="B35" i="5"/>
  <c r="C35" i="5" s="1"/>
  <c r="B27" i="5"/>
  <c r="C27" i="5" s="1"/>
  <c r="B19" i="5"/>
  <c r="C19" i="5" s="1"/>
  <c r="B58" i="5"/>
  <c r="C58" i="5" s="1"/>
  <c r="B34" i="5"/>
  <c r="C34" i="5" s="1"/>
  <c r="B10" i="5"/>
  <c r="C10" i="5" s="1"/>
  <c r="B57" i="5"/>
  <c r="C57" i="5" s="1"/>
  <c r="B17" i="5"/>
  <c r="C17" i="5" s="1"/>
  <c r="B2" i="5"/>
  <c r="B18" i="3" l="1"/>
  <c r="B20" i="3" l="1"/>
  <c r="B11" i="6"/>
  <c r="F11" i="6" s="1"/>
  <c r="F13" i="6" s="1"/>
  <c r="G13" i="6" s="1"/>
  <c r="G1" i="6" s="1"/>
</calcChain>
</file>

<file path=xl/sharedStrings.xml><?xml version="1.0" encoding="utf-8"?>
<sst xmlns="http://schemas.openxmlformats.org/spreadsheetml/2006/main" count="387" uniqueCount="255">
  <si>
    <t>（単位：円）</t>
    <rPh sb="1" eb="3">
      <t>タンイ</t>
    </rPh>
    <rPh sb="4" eb="5">
      <t>エン</t>
    </rPh>
    <phoneticPr fontId="2"/>
  </si>
  <si>
    <t>標  準  報  酬</t>
    <rPh sb="0" eb="1">
      <t>シルベ</t>
    </rPh>
    <rPh sb="3" eb="4">
      <t>ジュン</t>
    </rPh>
    <rPh sb="6" eb="7">
      <t>ホウ</t>
    </rPh>
    <rPh sb="9" eb="10">
      <t>シュウ</t>
    </rPh>
    <phoneticPr fontId="2"/>
  </si>
  <si>
    <t>報  酬  月  額</t>
    <rPh sb="0" eb="1">
      <t>ホウ</t>
    </rPh>
    <rPh sb="3" eb="4">
      <t>シュウ</t>
    </rPh>
    <rPh sb="6" eb="7">
      <t>ツキ</t>
    </rPh>
    <rPh sb="9" eb="10">
      <t>ガク</t>
    </rPh>
    <phoneticPr fontId="2"/>
  </si>
  <si>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2"/>
  </si>
  <si>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2"/>
  </si>
  <si>
    <t>一般、坑内員・船員</t>
    <rPh sb="0" eb="2">
      <t>イッパン</t>
    </rPh>
    <phoneticPr fontId="2"/>
  </si>
  <si>
    <t>等級</t>
    <rPh sb="0" eb="2">
      <t>トウキュウ</t>
    </rPh>
    <phoneticPr fontId="2"/>
  </si>
  <si>
    <t>月  額</t>
    <rPh sb="0" eb="1">
      <t>ツキ</t>
    </rPh>
    <rPh sb="3" eb="4">
      <t>ガク</t>
    </rPh>
    <phoneticPr fontId="2"/>
  </si>
  <si>
    <t>全  額</t>
    <rPh sb="0" eb="1">
      <t>ゼン</t>
    </rPh>
    <rPh sb="3" eb="4">
      <t>ガク</t>
    </rPh>
    <phoneticPr fontId="2"/>
  </si>
  <si>
    <t>折半額</t>
    <rPh sb="0" eb="2">
      <t>セッパン</t>
    </rPh>
    <rPh sb="2" eb="3">
      <t>ガク</t>
    </rPh>
    <phoneticPr fontId="2"/>
  </si>
  <si>
    <t>円以上</t>
    <rPh sb="0" eb="1">
      <t>エン</t>
    </rPh>
    <rPh sb="1" eb="3">
      <t>イジョウ</t>
    </rPh>
    <phoneticPr fontId="2"/>
  </si>
  <si>
    <t>円未満</t>
    <rPh sb="0" eb="1">
      <t>エン</t>
    </rPh>
    <rPh sb="1" eb="3">
      <t>ミマン</t>
    </rPh>
    <phoneticPr fontId="2"/>
  </si>
  <si>
    <t>◆等級欄の（　）内の数字は、厚生年金保険の標準報酬月額等級です。</t>
    <rPh sb="1" eb="3">
      <t>トウキュウ</t>
    </rPh>
    <rPh sb="3" eb="4">
      <t>ラン</t>
    </rPh>
    <rPh sb="8" eb="9">
      <t>ナイ</t>
    </rPh>
    <rPh sb="10" eb="12">
      <t>スウジ</t>
    </rPh>
    <rPh sb="14" eb="16">
      <t>コウセイ</t>
    </rPh>
    <rPh sb="16" eb="18">
      <t>ネンキン</t>
    </rPh>
    <rPh sb="18" eb="20">
      <t>ホケン</t>
    </rPh>
    <rPh sb="21" eb="23">
      <t>ヒョウジュン</t>
    </rPh>
    <rPh sb="23" eb="25">
      <t>ホウシュウ</t>
    </rPh>
    <rPh sb="25" eb="27">
      <t>ゲツガク</t>
    </rPh>
    <rPh sb="27" eb="29">
      <t>トウキュウ</t>
    </rPh>
    <phoneticPr fontId="2"/>
  </si>
  <si>
    <t>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2"/>
  </si>
  <si>
    <t xml:space="preserve">  ○被保険者負担分（表の折半額の欄）に円未満の端数がある場合</t>
    <rPh sb="3" eb="7">
      <t>ヒホケンシャ</t>
    </rPh>
    <rPh sb="7" eb="9">
      <t>フタン</t>
    </rPh>
    <rPh sb="9" eb="10">
      <t>ブン</t>
    </rPh>
    <rPh sb="11" eb="12">
      <t>ヒョウ</t>
    </rPh>
    <rPh sb="13" eb="15">
      <t>セッパン</t>
    </rPh>
    <rPh sb="15" eb="16">
      <t>ガク</t>
    </rPh>
    <rPh sb="17" eb="18">
      <t>ラン</t>
    </rPh>
    <rPh sb="20" eb="21">
      <t>エン</t>
    </rPh>
    <rPh sb="21" eb="23">
      <t>ミマン</t>
    </rPh>
    <rPh sb="24" eb="26">
      <t>ハスウ</t>
    </rPh>
    <rPh sb="29" eb="31">
      <t>バアイ</t>
    </rPh>
    <phoneticPr fontId="2"/>
  </si>
  <si>
    <t>　  ①事業主が、給与から被保険者負担分を控除する場合、被保険者負担分の端数が50銭以下の場合は切り捨て、50銭を超える場合は切り上げて1円となります。</t>
    <rPh sb="4" eb="7">
      <t>ジギョウヌシ</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2"/>
  </si>
  <si>
    <t>　  ②被保険者が、被保険者負担分を事業主へ現金で支払う場合、被保険者負担分の端数が50銭未満の場合は切り捨て、50銭以上の場合は切り上げて1円となります。</t>
    <rPh sb="4" eb="8">
      <t>ヒホケンシャ</t>
    </rPh>
    <rPh sb="10" eb="14">
      <t>ヒホケンシャ</t>
    </rPh>
    <rPh sb="14" eb="16">
      <t>フタン</t>
    </rPh>
    <rPh sb="16" eb="17">
      <t>ブン</t>
    </rPh>
    <rPh sb="18" eb="21">
      <t>ジギョウヌシ</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2"/>
  </si>
  <si>
    <t>　  （注）①、②にかかわらず、事業主と被保険者間で特約がある場合には、特約に基づき端数処理をすることができます。</t>
    <rPh sb="4" eb="5">
      <t>チュウ</t>
    </rPh>
    <rPh sb="16" eb="19">
      <t>ジギョウヌシ</t>
    </rPh>
    <rPh sb="20" eb="24">
      <t>ヒホケンシャ</t>
    </rPh>
    <rPh sb="24" eb="25">
      <t>カン</t>
    </rPh>
    <rPh sb="26" eb="28">
      <t>トクヤク</t>
    </rPh>
    <rPh sb="31" eb="33">
      <t>バアイ</t>
    </rPh>
    <rPh sb="36" eb="38">
      <t>トクヤク</t>
    </rPh>
    <rPh sb="39" eb="40">
      <t>モト</t>
    </rPh>
    <rPh sb="42" eb="44">
      <t>ハスウ</t>
    </rPh>
    <rPh sb="44" eb="46">
      <t>ショリ</t>
    </rPh>
    <phoneticPr fontId="2"/>
  </si>
  <si>
    <t xml:space="preserve">  ○納入告知書の保険料額</t>
    <rPh sb="3" eb="5">
      <t>ノウニュウ</t>
    </rPh>
    <rPh sb="5" eb="8">
      <t>コクチショ</t>
    </rPh>
    <rPh sb="9" eb="11">
      <t>ホケン</t>
    </rPh>
    <rPh sb="11" eb="12">
      <t>リョウ</t>
    </rPh>
    <rPh sb="12" eb="13">
      <t>ガク</t>
    </rPh>
    <phoneticPr fontId="2"/>
  </si>
  <si>
    <t xml:space="preserve">  　納入告知書の保険料額は、被保険者個々の保険料額を合算した金額になります。ただし、合算した金額に円未満の端数がある場合は、その端数を切り捨てた額となります。</t>
    <rPh sb="3" eb="5">
      <t>ノウニュウ</t>
    </rPh>
    <rPh sb="5" eb="8">
      <t>コクチショ</t>
    </rPh>
    <rPh sb="9" eb="11">
      <t>ホケン</t>
    </rPh>
    <rPh sb="11" eb="12">
      <t>リョウ</t>
    </rPh>
    <rPh sb="12" eb="13">
      <t>ガク</t>
    </rPh>
    <rPh sb="15" eb="19">
      <t>ヒホケンシャ</t>
    </rPh>
    <rPh sb="19" eb="21">
      <t>ココ</t>
    </rPh>
    <rPh sb="22" eb="24">
      <t>ホケン</t>
    </rPh>
    <rPh sb="24" eb="25">
      <t>リョウ</t>
    </rPh>
    <rPh sb="25" eb="26">
      <t>ガク</t>
    </rPh>
    <rPh sb="27" eb="29">
      <t>ガッサン</t>
    </rPh>
    <rPh sb="31" eb="33">
      <t>キンガク</t>
    </rPh>
    <rPh sb="43" eb="45">
      <t>ガッサン</t>
    </rPh>
    <rPh sb="47" eb="49">
      <t>キンガク</t>
    </rPh>
    <rPh sb="50" eb="51">
      <t>エン</t>
    </rPh>
    <rPh sb="51" eb="53">
      <t>ミマン</t>
    </rPh>
    <rPh sb="54" eb="56">
      <t>ハスウ</t>
    </rPh>
    <rPh sb="59" eb="61">
      <t>バアイ</t>
    </rPh>
    <rPh sb="65" eb="67">
      <t>ハスウ</t>
    </rPh>
    <rPh sb="68" eb="69">
      <t>キ</t>
    </rPh>
    <rPh sb="70" eb="71">
      <t>ス</t>
    </rPh>
    <rPh sb="73" eb="74">
      <t>ガク</t>
    </rPh>
    <phoneticPr fontId="2"/>
  </si>
  <si>
    <t xml:space="preserve">  　賞与に係る保険料額は、賞与額から1,000円未満の端数を切り捨てた額（標準賞与額)に、保険料率を乗じた額となります。</t>
    <rPh sb="3" eb="5">
      <t>ショウヨ</t>
    </rPh>
    <rPh sb="6" eb="7">
      <t>カカ</t>
    </rPh>
    <rPh sb="8" eb="11">
      <t>ホケンリョウ</t>
    </rPh>
    <rPh sb="11" eb="12">
      <t>ガク</t>
    </rPh>
    <rPh sb="14" eb="16">
      <t>ショウヨ</t>
    </rPh>
    <rPh sb="16" eb="17">
      <t>ガク</t>
    </rPh>
    <rPh sb="24" eb="25">
      <t>エン</t>
    </rPh>
    <rPh sb="25" eb="27">
      <t>ミマン</t>
    </rPh>
    <rPh sb="28" eb="30">
      <t>ハスウ</t>
    </rPh>
    <rPh sb="31" eb="32">
      <t>キ</t>
    </rPh>
    <rPh sb="33" eb="34">
      <t>ス</t>
    </rPh>
    <rPh sb="36" eb="37">
      <t>ガク</t>
    </rPh>
    <rPh sb="38" eb="40">
      <t>ヒョウジュン</t>
    </rPh>
    <rPh sb="40" eb="42">
      <t>ショウヨ</t>
    </rPh>
    <rPh sb="42" eb="43">
      <t>ガク</t>
    </rPh>
    <rPh sb="46" eb="48">
      <t>ホケン</t>
    </rPh>
    <rPh sb="48" eb="49">
      <t>リョウ</t>
    </rPh>
    <rPh sb="49" eb="50">
      <t>リツ</t>
    </rPh>
    <rPh sb="51" eb="52">
      <t>ジョウ</t>
    </rPh>
    <rPh sb="54" eb="55">
      <t>ガク</t>
    </rPh>
    <phoneticPr fontId="2"/>
  </si>
  <si>
    <t>　○子ども・子育て拠出金</t>
    <rPh sb="2" eb="3">
      <t>コ</t>
    </rPh>
    <rPh sb="6" eb="8">
      <t>コソダ</t>
    </rPh>
    <rPh sb="9" eb="12">
      <t>キョシュツキン</t>
    </rPh>
    <phoneticPr fontId="2"/>
  </si>
  <si>
    <t>　　事業主の方は、児童手当の支給に要する費用等の一部として、子ども・子育て拠出金を負担いただくことになります。（被保険者の負担はありません。）</t>
    <rPh sb="2" eb="5">
      <t>ジギョウヌシ</t>
    </rPh>
    <rPh sb="6" eb="7">
      <t>カタ</t>
    </rPh>
    <rPh sb="9" eb="11">
      <t>ジドウ</t>
    </rPh>
    <rPh sb="11" eb="13">
      <t>テアテ</t>
    </rPh>
    <rPh sb="14" eb="16">
      <t>シキュウ</t>
    </rPh>
    <rPh sb="17" eb="18">
      <t>ヨウ</t>
    </rPh>
    <rPh sb="20" eb="22">
      <t>ヒヨウ</t>
    </rPh>
    <rPh sb="22" eb="23">
      <t>トウ</t>
    </rPh>
    <rPh sb="24" eb="26">
      <t>イチブ</t>
    </rPh>
    <rPh sb="30" eb="31">
      <t>コ</t>
    </rPh>
    <rPh sb="34" eb="36">
      <t>コソダ</t>
    </rPh>
    <rPh sb="37" eb="40">
      <t>キョシュツキン</t>
    </rPh>
    <rPh sb="41" eb="43">
      <t>フタン</t>
    </rPh>
    <rPh sb="56" eb="60">
      <t>ヒホケンシャ</t>
    </rPh>
    <rPh sb="61" eb="63">
      <t>フタン</t>
    </rPh>
    <phoneticPr fontId="2"/>
  </si>
  <si>
    <t xml:space="preserve">   その月の社会保</t>
  </si>
  <si>
    <t>甲</t>
  </si>
  <si>
    <t>　</t>
  </si>
  <si>
    <t xml:space="preserve">   険料等控除後の</t>
    <rPh sb="5" eb="6">
      <t>トウ</t>
    </rPh>
    <phoneticPr fontId="6"/>
  </si>
  <si>
    <t>扶        養        親        族        等        の        数</t>
  </si>
  <si>
    <t>乙</t>
  </si>
  <si>
    <t xml:space="preserve">   給与等の金額</t>
    <rPh sb="3" eb="5">
      <t>キュウヨ</t>
    </rPh>
    <phoneticPr fontId="6"/>
  </si>
  <si>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</si>
  <si>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</si>
  <si>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</si>
  <si>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</si>
  <si>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</si>
  <si>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</si>
  <si>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</si>
  <si>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</si>
  <si>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</si>
  <si>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</si>
  <si>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</si>
  <si>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</si>
  <si>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</si>
  <si>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</si>
  <si>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</si>
  <si>
    <t xml:space="preserve"> ない金額</t>
  </si>
  <si>
    <t xml:space="preserve"> </t>
  </si>
  <si>
    <t>円</t>
    <rPh sb="0" eb="1">
      <t>エン</t>
    </rPh>
    <phoneticPr fontId="6"/>
  </si>
  <si>
    <t>(備考）  税額の求め方は、次のとおりです。</t>
  </si>
  <si>
    <t xml:space="preserve">      　人を加算した数を、それぞれ(2)及び(3)の扶養親族等の数とします。</t>
  </si>
  <si>
    <t xml:space="preserve">   2  扶養控除等申告書の提出がない人（「従たる給与についての扶養控除等申告書」の提出があった人を含みます。）</t>
  </si>
  <si>
    <t xml:space="preserve">    　その人のその月の給与等の金額から、その給与等の金額から控除される社会保険料等の金額を控除し、その控除後の金額に応じた「その月の社会保険料</t>
    <rPh sb="42" eb="43">
      <t>トウ</t>
    </rPh>
    <phoneticPr fontId="6"/>
  </si>
  <si>
    <t xml:space="preserve">    等控除後の給与等の金額」欄の該当する行と乙欄との交わるところに記載されている金額（「従たる給与についての扶養控除等申告書」の提出があった場</t>
  </si>
  <si>
    <t xml:space="preserve">    合には、その申告書により申告された扶養親族等の数に応じ、扶養親族等１人ごとに1,610円を控除した金額）を求めます。これが求める税額です。　　</t>
  </si>
  <si>
    <t>生年月日</t>
    <rPh sb="0" eb="4">
      <t>セイネンガッピ</t>
    </rPh>
    <phoneticPr fontId="2"/>
  </si>
  <si>
    <t>年齢</t>
    <rPh sb="0" eb="2">
      <t>ネンレイ</t>
    </rPh>
    <phoneticPr fontId="2"/>
  </si>
  <si>
    <t>扶養家族</t>
    <rPh sb="0" eb="2">
      <t>フヨウ</t>
    </rPh>
    <rPh sb="2" eb="4">
      <t>カゾク</t>
    </rPh>
    <phoneticPr fontId="2"/>
  </si>
  <si>
    <t>標準月額</t>
    <rPh sb="0" eb="2">
      <t>ヒョウジュン</t>
    </rPh>
    <rPh sb="2" eb="4">
      <t>ゲツガク</t>
    </rPh>
    <phoneticPr fontId="2"/>
  </si>
  <si>
    <t>健康保険(総額)</t>
    <rPh sb="0" eb="2">
      <t>ケンコウ</t>
    </rPh>
    <rPh sb="2" eb="4">
      <t>ホケン</t>
    </rPh>
    <rPh sb="5" eb="7">
      <t>ソウガク</t>
    </rPh>
    <phoneticPr fontId="2"/>
  </si>
  <si>
    <t>健康保険(折半額)</t>
    <rPh sb="0" eb="2">
      <t>ケンコウ</t>
    </rPh>
    <rPh sb="2" eb="4">
      <t>ホケン</t>
    </rPh>
    <rPh sb="5" eb="7">
      <t>セッパン</t>
    </rPh>
    <phoneticPr fontId="2"/>
  </si>
  <si>
    <t>年金(総額)</t>
    <rPh sb="0" eb="2">
      <t>ネンキン</t>
    </rPh>
    <rPh sb="3" eb="5">
      <t>ソウガク</t>
    </rPh>
    <phoneticPr fontId="2"/>
  </si>
  <si>
    <t>年金(折半額)</t>
    <rPh sb="0" eb="2">
      <t>ネンキン</t>
    </rPh>
    <rPh sb="3" eb="5">
      <t>セッパン</t>
    </rPh>
    <rPh sb="5" eb="6">
      <t>ガク</t>
    </rPh>
    <phoneticPr fontId="2"/>
  </si>
  <si>
    <t>一般事業</t>
    <rPh sb="0" eb="2">
      <t>イッパン</t>
    </rPh>
    <rPh sb="2" eb="4">
      <t>ジギョウ</t>
    </rPh>
    <phoneticPr fontId="2"/>
  </si>
  <si>
    <t>労働者負担</t>
    <rPh sb="0" eb="3">
      <t>ロウドウシャ</t>
    </rPh>
    <rPh sb="3" eb="5">
      <t>フタン</t>
    </rPh>
    <phoneticPr fontId="2"/>
  </si>
  <si>
    <t>事業主負担</t>
    <rPh sb="0" eb="3">
      <t>ジギョウヌシ</t>
    </rPh>
    <rPh sb="3" eb="5">
      <t>フタン</t>
    </rPh>
    <phoneticPr fontId="2"/>
  </si>
  <si>
    <t>総額</t>
    <rPh sb="0" eb="2">
      <t>ソウガク</t>
    </rPh>
    <phoneticPr fontId="2"/>
  </si>
  <si>
    <t>農林水産、清酒製造</t>
    <rPh sb="0" eb="4">
      <t>ノウリンスイサン</t>
    </rPh>
    <rPh sb="5" eb="7">
      <t>セイシュ</t>
    </rPh>
    <rPh sb="7" eb="9">
      <t>セイゾウ</t>
    </rPh>
    <phoneticPr fontId="2"/>
  </si>
  <si>
    <t>建設業</t>
    <rPh sb="0" eb="3">
      <t>ケンセツギョウ</t>
    </rPh>
    <phoneticPr fontId="2"/>
  </si>
  <si>
    <t>雇用保険額(総額)</t>
    <rPh sb="0" eb="2">
      <t>コヨウ</t>
    </rPh>
    <rPh sb="2" eb="4">
      <t>ホケン</t>
    </rPh>
    <rPh sb="4" eb="5">
      <t>ガク</t>
    </rPh>
    <rPh sb="6" eb="8">
      <t>ソウガク</t>
    </rPh>
    <phoneticPr fontId="2"/>
  </si>
  <si>
    <t>雇用保険額(労働者負担)</t>
    <rPh sb="0" eb="2">
      <t>コヨウ</t>
    </rPh>
    <rPh sb="2" eb="4">
      <t>ホケン</t>
    </rPh>
    <rPh sb="4" eb="5">
      <t>ガク</t>
    </rPh>
    <rPh sb="6" eb="9">
      <t>ロウドウシャ</t>
    </rPh>
    <rPh sb="9" eb="11">
      <t>フタン</t>
    </rPh>
    <phoneticPr fontId="2"/>
  </si>
  <si>
    <t>課税対象</t>
    <rPh sb="0" eb="2">
      <t>カゼイ</t>
    </rPh>
    <rPh sb="2" eb="4">
      <t>タイショウ</t>
    </rPh>
    <phoneticPr fontId="2"/>
  </si>
  <si>
    <t>支給額</t>
    <rPh sb="0" eb="2">
      <t>シキュウ</t>
    </rPh>
    <rPh sb="2" eb="3">
      <t>ガク</t>
    </rPh>
    <phoneticPr fontId="2"/>
  </si>
  <si>
    <t>源泉</t>
    <rPh sb="0" eb="2">
      <t>ゲンセン</t>
    </rPh>
    <phoneticPr fontId="2"/>
  </si>
  <si>
    <t>源泉所得税</t>
    <rPh sb="0" eb="2">
      <t>ゲンセン</t>
    </rPh>
    <rPh sb="2" eb="5">
      <t>ショトクゼイ</t>
    </rPh>
    <phoneticPr fontId="2"/>
  </si>
  <si>
    <t>住民税</t>
    <rPh sb="0" eb="3">
      <t>ジュウミンゼイ</t>
    </rPh>
    <phoneticPr fontId="2"/>
  </si>
  <si>
    <t>支給額</t>
    <rPh sb="0" eb="3">
      <t>シキュウガク</t>
    </rPh>
    <phoneticPr fontId="2"/>
  </si>
  <si>
    <t>給与</t>
    <rPh sb="0" eb="2">
      <t>キュウヨ</t>
    </rPh>
    <phoneticPr fontId="2"/>
  </si>
  <si>
    <t>支給</t>
    <phoneticPr fontId="2"/>
  </si>
  <si>
    <t>基本給</t>
    <phoneticPr fontId="2"/>
  </si>
  <si>
    <t>役職手当</t>
    <phoneticPr fontId="2"/>
  </si>
  <si>
    <t>職務手当</t>
    <phoneticPr fontId="2"/>
  </si>
  <si>
    <t>住宅手当</t>
    <phoneticPr fontId="2"/>
  </si>
  <si>
    <t>出張手当</t>
    <phoneticPr fontId="2"/>
  </si>
  <si>
    <t>その他</t>
    <phoneticPr fontId="2"/>
  </si>
  <si>
    <t>通勤手当(非)</t>
    <phoneticPr fontId="2"/>
  </si>
  <si>
    <t>通勤手当(課)</t>
    <phoneticPr fontId="2"/>
  </si>
  <si>
    <t>遅刻早退控除</t>
    <phoneticPr fontId="2"/>
  </si>
  <si>
    <t>欠勤控除</t>
    <phoneticPr fontId="2"/>
  </si>
  <si>
    <t>精算</t>
    <phoneticPr fontId="2"/>
  </si>
  <si>
    <t>課税合計</t>
    <phoneticPr fontId="2"/>
  </si>
  <si>
    <t>非課税合計</t>
    <phoneticPr fontId="2"/>
  </si>
  <si>
    <t>総支給合計</t>
    <phoneticPr fontId="2"/>
  </si>
  <si>
    <t>控除</t>
    <phoneticPr fontId="2"/>
  </si>
  <si>
    <t>健康保険</t>
    <phoneticPr fontId="2"/>
  </si>
  <si>
    <t>厚生年金</t>
    <phoneticPr fontId="2"/>
  </si>
  <si>
    <t>雇用保険</t>
    <phoneticPr fontId="2"/>
  </si>
  <si>
    <t>社会保険合計</t>
    <phoneticPr fontId="2"/>
  </si>
  <si>
    <t>課税対象額</t>
    <phoneticPr fontId="2"/>
  </si>
  <si>
    <t>源泉所得税</t>
    <phoneticPr fontId="2"/>
  </si>
  <si>
    <t>住民税</t>
    <phoneticPr fontId="2"/>
  </si>
  <si>
    <t>税金合計</t>
    <phoneticPr fontId="2"/>
  </si>
  <si>
    <t>その他控除</t>
    <phoneticPr fontId="2"/>
  </si>
  <si>
    <t>その他還付</t>
    <phoneticPr fontId="2"/>
  </si>
  <si>
    <t>年末調整等</t>
    <phoneticPr fontId="2"/>
  </si>
  <si>
    <t>控除計</t>
    <phoneticPr fontId="2"/>
  </si>
  <si>
    <t>控除合計</t>
    <phoneticPr fontId="2"/>
  </si>
  <si>
    <t>支給額</t>
    <phoneticPr fontId="2"/>
  </si>
  <si>
    <t>～</t>
  </si>
  <si>
    <t>　35（32）等級の「報酬月額」欄は、厚生年金保険の場合「635,000円以上」と読み替えてください。</t>
    <rPh sb="7" eb="9">
      <t>トウキュウ</t>
    </rPh>
    <rPh sb="11" eb="13">
      <t>ホウシュウ</t>
    </rPh>
    <rPh sb="13" eb="15">
      <t>ゲツガク</t>
    </rPh>
    <rPh sb="16" eb="17">
      <t>ラン</t>
    </rPh>
    <rPh sb="19" eb="21">
      <t>コウセイ</t>
    </rPh>
    <rPh sb="21" eb="23">
      <t>ネンキン</t>
    </rPh>
    <rPh sb="23" eb="25">
      <t>ホケン</t>
    </rPh>
    <rPh sb="26" eb="28">
      <t>バアイ</t>
    </rPh>
    <rPh sb="36" eb="37">
      <t>エン</t>
    </rPh>
    <rPh sb="37" eb="39">
      <t>イジョウ</t>
    </rPh>
    <rPh sb="41" eb="42">
      <t>ヨ</t>
    </rPh>
    <rPh sb="43" eb="44">
      <t>カ</t>
    </rPh>
    <phoneticPr fontId="2"/>
  </si>
  <si>
    <t>　　この子ども・子育て拠出金の額は、被保険者個々の厚生年金保険の標準報酬月額および標準賞与額に、拠出金率（0.36％）を乗じて得た額の総額となります。</t>
    <rPh sb="4" eb="5">
      <t>コ</t>
    </rPh>
    <rPh sb="8" eb="10">
      <t>コソダ</t>
    </rPh>
    <rPh sb="11" eb="14">
      <t>キョシュツキン</t>
    </rPh>
    <rPh sb="15" eb="16">
      <t>ガク</t>
    </rPh>
    <rPh sb="18" eb="22">
      <t>ヒホケンシャ</t>
    </rPh>
    <rPh sb="22" eb="23">
      <t>コ</t>
    </rPh>
    <rPh sb="25" eb="27">
      <t>コウセイ</t>
    </rPh>
    <rPh sb="27" eb="29">
      <t>ネンキン</t>
    </rPh>
    <rPh sb="29" eb="31">
      <t>ホケン</t>
    </rPh>
    <rPh sb="32" eb="34">
      <t>ヒョウジュン</t>
    </rPh>
    <rPh sb="34" eb="36">
      <t>ホウシュウ</t>
    </rPh>
    <rPh sb="36" eb="38">
      <t>ゲツガク</t>
    </rPh>
    <rPh sb="41" eb="43">
      <t>ヒョウジュン</t>
    </rPh>
    <rPh sb="43" eb="45">
      <t>ショウヨ</t>
    </rPh>
    <rPh sb="45" eb="46">
      <t>ガク</t>
    </rPh>
    <rPh sb="48" eb="51">
      <t>キョシュツキン</t>
    </rPh>
    <rPh sb="51" eb="52">
      <t>リツ</t>
    </rPh>
    <rPh sb="60" eb="61">
      <t>ジョウ</t>
    </rPh>
    <rPh sb="63" eb="64">
      <t>エ</t>
    </rPh>
    <rPh sb="65" eb="66">
      <t>ガク</t>
    </rPh>
    <rPh sb="67" eb="69">
      <t>ソウガク</t>
    </rPh>
    <phoneticPr fontId="2"/>
  </si>
  <si>
    <t xml:space="preserve"> 740,000円を超え</t>
  </si>
  <si>
    <t xml:space="preserve"> 740,000円の場合の税額に、その月の社会保険料等控除後の給与等の金額のうち</t>
  </si>
  <si>
    <t xml:space="preserve"> 740,000円を超える金額の20.42％に相当する金額を加算した金額</t>
  </si>
  <si>
    <t xml:space="preserve"> 2,170,000円に満た</t>
  </si>
  <si>
    <t>2,170,000円</t>
    <rPh sb="9" eb="10">
      <t>エン</t>
    </rPh>
    <phoneticPr fontId="6"/>
  </si>
  <si>
    <t xml:space="preserve"> 2,170,000円を超え</t>
  </si>
  <si>
    <t xml:space="preserve"> 2,170,000円の場合の税額に、その月の社会保険料等控除後の給与等の金額のうち</t>
  </si>
  <si>
    <t xml:space="preserve"> 2,210,000円に満た</t>
  </si>
  <si>
    <t xml:space="preserve"> 2,170,000円を超える金額の40.84％に相当する金額を加算した金額</t>
  </si>
  <si>
    <t>2,210,000円</t>
  </si>
  <si>
    <t xml:space="preserve"> 2,210,000円を超え</t>
  </si>
  <si>
    <t xml:space="preserve"> 2,210,000円の場合の税額に、その月の社会保険料等控除後の給与等の金額のうち</t>
  </si>
  <si>
    <t xml:space="preserve"> 2,250,000円に満た</t>
  </si>
  <si>
    <t xml:space="preserve"> 2,210,000円を超える金額の40.84％に相当する金額を加算した金額</t>
  </si>
  <si>
    <t>2,250,000円</t>
  </si>
  <si>
    <t xml:space="preserve"> 2,250,000円を超え</t>
  </si>
  <si>
    <t xml:space="preserve"> 2,250,000円の場合の税額に、その月の社会保険料等控除後の給与等の金額のうち</t>
  </si>
  <si>
    <t xml:space="preserve"> 3,500,000円に満た</t>
  </si>
  <si>
    <t xml:space="preserve"> 2,250,000円を超える金額の40.84％に相当する金額を加算した金額</t>
  </si>
  <si>
    <t>3,500,000円</t>
  </si>
  <si>
    <t xml:space="preserve"> 3,500,000円を超え</t>
  </si>
  <si>
    <t xml:space="preserve"> 3,500,000円の場合の税額に、その月の社会保険料等控除後の給与等の金額のうち</t>
  </si>
  <si>
    <t xml:space="preserve"> る金額</t>
    <rPh sb="2" eb="4">
      <t>キンガク</t>
    </rPh>
    <phoneticPr fontId="6"/>
  </si>
  <si>
    <t xml:space="preserve"> 3,500,000円を超える金額の45.945％に相当する金額を加算した金額</t>
  </si>
  <si>
    <t>　扶養親族等の数が７人を超える場合には、扶養親族等の数が７人の場合の税額から、その７人を超える</t>
  </si>
  <si>
    <t>　１人ごとに1,610円を控除した金額</t>
  </si>
  <si>
    <t>(注)  この表における用語の意味は、次のとおりです。</t>
    <rPh sb="12" eb="14">
      <t>ヨウゴ</t>
    </rPh>
    <rPh sb="15" eb="17">
      <t>イミ</t>
    </rPh>
    <rPh sb="19" eb="20">
      <t>ツギ</t>
    </rPh>
    <phoneticPr fontId="6"/>
  </si>
  <si>
    <t xml:space="preserve">    合には、その申告書により申告された扶養親族等（その申告書に記載がされていないものとされる源泉控除対象配偶者を除きます。）の数に応じ、扶養親　　</t>
  </si>
  <si>
    <t>　　族等１人ごとに1,610円を控除した金額）を求めます。これが求める税額です。</t>
  </si>
  <si>
    <t>https://www.nta.go.jp/publication/pamph/kakobun/gensen/01.htm</t>
    <phoneticPr fontId="2"/>
  </si>
  <si>
    <t>源泉徴収税額表</t>
    <phoneticPr fontId="2"/>
  </si>
  <si>
    <t>都道府県毎の保険料額表</t>
    <phoneticPr fontId="2"/>
  </si>
  <si>
    <t>https://www.kyoukaikenpo.or.jp/g7/cat330/sb3150/</t>
    <phoneticPr fontId="2"/>
  </si>
  <si>
    <t>雇用保険種別</t>
    <rPh sb="0" eb="2">
      <t>コヨウ</t>
    </rPh>
    <rPh sb="2" eb="4">
      <t>ホケン</t>
    </rPh>
    <rPh sb="4" eb="6">
      <t>シュベツ</t>
    </rPh>
    <phoneticPr fontId="2"/>
  </si>
  <si>
    <t>役員</t>
    <rPh sb="0" eb="2">
      <t>ヤクイン</t>
    </rPh>
    <phoneticPr fontId="2"/>
  </si>
  <si>
    <t>雇用保険料率について</t>
    <phoneticPr fontId="2"/>
  </si>
  <si>
    <t>社会保険標準月額</t>
    <rPh sb="0" eb="2">
      <t>シャカイ</t>
    </rPh>
    <rPh sb="2" eb="4">
      <t>ホケン</t>
    </rPh>
    <rPh sb="4" eb="6">
      <t>ヒョウジュン</t>
    </rPh>
    <rPh sb="6" eb="8">
      <t>ゲツガク</t>
    </rPh>
    <phoneticPr fontId="2"/>
  </si>
  <si>
    <t>社会保険標準月額(決定)</t>
    <rPh sb="0" eb="2">
      <t>シャカイ</t>
    </rPh>
    <rPh sb="2" eb="4">
      <t>ホケン</t>
    </rPh>
    <rPh sb="4" eb="6">
      <t>ヒョウジュン</t>
    </rPh>
    <rPh sb="6" eb="8">
      <t>ゲツガク</t>
    </rPh>
    <rPh sb="9" eb="11">
      <t>ケッテイ</t>
    </rPh>
    <phoneticPr fontId="2"/>
  </si>
  <si>
    <r>
      <t>給与所得の源泉徴収税額表（</t>
    </r>
    <r>
      <rPr>
        <sz val="14"/>
        <color indexed="10"/>
        <rFont val="ＭＳ Ｐゴシック"/>
        <family val="3"/>
        <charset val="128"/>
      </rPr>
      <t>令和８年分</t>
    </r>
    <r>
      <rPr>
        <sz val="14"/>
        <rFont val="ＭＳ Ｐゴシック"/>
        <family val="3"/>
        <charset val="128"/>
      </rPr>
      <t>）</t>
    </r>
    <rPh sb="13" eb="15">
      <t>レイワ</t>
    </rPh>
    <rPh sb="17" eb="18">
      <t>ブン</t>
    </rPh>
    <phoneticPr fontId="6"/>
  </si>
  <si>
    <r>
      <t>月　額　表</t>
    </r>
    <r>
      <rPr>
        <sz val="14"/>
        <rFont val="ＭＳ Ｐゴシック"/>
        <family val="3"/>
        <charset val="128"/>
      </rPr>
      <t>（平成24年３月31日財務省告示第115号別表第一（令和７年４月30日財務省告示第122号改正））</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レイワ</t>
    </rPh>
    <rPh sb="34" eb="35">
      <t>ネン</t>
    </rPh>
    <rPh sb="36" eb="37">
      <t>ガツ</t>
    </rPh>
    <rPh sb="39" eb="40">
      <t>ニチ</t>
    </rPh>
    <rPh sb="40" eb="43">
      <t>ザイムショウ</t>
    </rPh>
    <rPh sb="43" eb="45">
      <t>コクジ</t>
    </rPh>
    <rPh sb="45" eb="46">
      <t>ダイ</t>
    </rPh>
    <rPh sb="49" eb="50">
      <t>ゴウ</t>
    </rPh>
    <rPh sb="50" eb="52">
      <t>カイセイ</t>
    </rPh>
    <phoneticPr fontId="6"/>
  </si>
  <si>
    <t>740,000円</t>
    <rPh sb="7" eb="8">
      <t>エン</t>
    </rPh>
    <phoneticPr fontId="19"/>
  </si>
  <si>
    <t>259,200円に、その月の社会保険料等控除後の給与等の金額のうち740,000円を超える金額の40.84％に相当する金額を加算した金額</t>
  </si>
  <si>
    <t xml:space="preserve"> 790,000円に満た</t>
  </si>
  <si>
    <t>790,000円</t>
  </si>
  <si>
    <t xml:space="preserve"> 790,000円を超え</t>
  </si>
  <si>
    <t xml:space="preserve"> 790,000円の場合の税額に、その月の社会保険料等控除後の給与等の金額のうち</t>
  </si>
  <si>
    <t xml:space="preserve"> 960,000円に満た</t>
  </si>
  <si>
    <t xml:space="preserve"> 790,000円を超える金額の23.483％に相当する金額を加算した金額</t>
  </si>
  <si>
    <t>960,000円</t>
  </si>
  <si>
    <t xml:space="preserve"> 960,000円を超え</t>
  </si>
  <si>
    <t xml:space="preserve"> 960,000円の場合の税額に、その月の社会保険料等控除後の給与等の金額のうち</t>
  </si>
  <si>
    <t xml:space="preserve"> 1,710,000円に満た</t>
  </si>
  <si>
    <t xml:space="preserve"> 960,000円を超える金額の33.693％に相当する金額を加算した金額</t>
  </si>
  <si>
    <t>1,710,000円</t>
    <rPh sb="9" eb="10">
      <t>エン</t>
    </rPh>
    <phoneticPr fontId="6"/>
  </si>
  <si>
    <t>655,400円に、その月の社会保険料等控除後の給与等の金額のうち1,710,000円を超える金額の45.945％に相当する金額を加算した金額</t>
  </si>
  <si>
    <t xml:space="preserve"> 1,710,000円を超え</t>
  </si>
  <si>
    <t xml:space="preserve"> 1,710,000円の場合の税額に、その月の社会保険料等控除後の給与等の金額のうち</t>
  </si>
  <si>
    <t xml:space="preserve"> 2,130,000円に満た</t>
  </si>
  <si>
    <t xml:space="preserve"> 1,710,000円を超える金額の40.84％に相当する金額を加算した金額</t>
  </si>
  <si>
    <t>2,130,000円</t>
    <rPh sb="9" eb="10">
      <t>エン</t>
    </rPh>
    <phoneticPr fontId="6"/>
  </si>
  <si>
    <t xml:space="preserve"> 2,130,000円を超え</t>
  </si>
  <si>
    <t xml:space="preserve"> 2,130,000円の場合の税額に、その月の社会保険料等控除後の給与等の金額のうち</t>
  </si>
  <si>
    <t xml:space="preserve"> 2,130,000円を超える金額の40.84％に相当する金額を加算した金額</t>
  </si>
  <si>
    <t>従たる給与についての扶養控除等申告書が提出されている場合には、当該申告書に記載された扶養親族等の数に応じ、扶養親族等１人ごとに1,610円を、上の各欄によって求めた税額から控除した金額</t>
    <rPh sb="73" eb="75">
      <t>カクラン</t>
    </rPh>
    <phoneticPr fontId="6"/>
  </si>
  <si>
    <t>　１　「扶養親族等」とは、源泉控除対象配偶者及び源泉控除対象親族をいいます。</t>
    <rPh sb="4" eb="6">
      <t>フヨウ</t>
    </rPh>
    <rPh sb="6" eb="8">
      <t>シンゾク</t>
    </rPh>
    <rPh sb="8" eb="9">
      <t>トウ</t>
    </rPh>
    <rPh sb="24" eb="26">
      <t>ゲンセン</t>
    </rPh>
    <phoneticPr fontId="6"/>
  </si>
  <si>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rPh sb="47" eb="49">
      <t>キテイ</t>
    </rPh>
    <phoneticPr fontId="6"/>
  </si>
  <si>
    <t>　１　「給与所得者の扶養控除等申告書」（以下この表において「扶養控除等申告書」といいます。）の提出があった人</t>
  </si>
  <si>
    <t>　　⑴  まず、その人のその月の給与等の金額から、その給与等の金額から控除される社会保険料等の金額を控除した金額を求めます。</t>
    <rPh sb="45" eb="46">
      <t>トウ</t>
    </rPh>
    <phoneticPr fontId="6"/>
  </si>
  <si>
    <t xml:space="preserve">    ⑵  次に、扶養控除等申告書により申告された扶養親族等（その申告書に記載がされていないものとされる源泉控除対象配偶者及び源泉控除対象親族を除</t>
    <rPh sb="57" eb="59">
      <t>タイショウ</t>
    </rPh>
    <rPh sb="59" eb="62">
      <t>ハイグウシャ</t>
    </rPh>
    <rPh sb="62" eb="63">
      <t>オヨ</t>
    </rPh>
    <rPh sb="73" eb="74">
      <t>ノゾ</t>
    </rPh>
    <phoneticPr fontId="6"/>
  </si>
  <si>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6"/>
  </si>
  <si>
    <t>　　　類（その国外居住親族である扶養親族等が年齢30歳以上70歳未満の控除対象扶養親族であり、かつ、留学により国内に住所及び居所を有しなくなった人</t>
    <rPh sb="35" eb="37">
      <t>コウジョ</t>
    </rPh>
    <rPh sb="37" eb="39">
      <t>タイショウ</t>
    </rPh>
    <rPh sb="39" eb="41">
      <t>フヨウ</t>
    </rPh>
    <rPh sb="41" eb="43">
      <t>シンゾク</t>
    </rPh>
    <phoneticPr fontId="6"/>
  </si>
  <si>
    <t>　　　である場合には、親族に該当する旨を証する書類及び留学により国内に住所及び居所を有しなくなった人に該当する旨を証する書類。２において同じで</t>
    <rPh sb="68" eb="69">
      <t>オナ</t>
    </rPh>
    <phoneticPr fontId="6"/>
  </si>
  <si>
    <t>　　　す。）がその申告書に添付され、又はその申告書の提出の際に提示された扶養親族等に限ります。）の数が７人以下である場合には、⑴により求めた金</t>
  </si>
  <si>
    <t xml:space="preserve">      額に応じて「その月の社会保険料等控除後の給与等の金額」欄の該当する行を求め、その行と扶養親族等の数に応じた甲欄の該当欄との交わるところに</t>
    <rPh sb="39" eb="40">
      <t>ギョウ</t>
    </rPh>
    <phoneticPr fontId="6"/>
  </si>
  <si>
    <t>　　　記載されている金額を求めます。これが求める税額です。</t>
  </si>
  <si>
    <t xml:space="preserve">    ⑶　扶養控除等申告書により申告された扶養親族等の数が７人を超える場合には、⑴により求めた金額に応じて、扶養親族等の数が７人であるものとして</t>
  </si>
  <si>
    <t xml:space="preserve">      て⑵により求めた税額から、扶養親族等の数が７人を超える１人ごとに1,610円を控除した金額を求めます。これが求める税額です。</t>
  </si>
  <si>
    <t xml:space="preserve">    ⑷　⑵及び⑶の場合において、扶養控除等申告書にその人が障害者（特別障害者を含みます。以下この表において同じです。）、寡婦、ひとり親又は勤労</t>
    <rPh sb="46" eb="48">
      <t>イカ</t>
    </rPh>
    <rPh sb="50" eb="51">
      <t>ヒョウ</t>
    </rPh>
    <rPh sb="55" eb="56">
      <t>オナ</t>
    </rPh>
    <rPh sb="68" eb="69">
      <t>オヤ</t>
    </rPh>
    <rPh sb="71" eb="73">
      <t>キンロウ</t>
    </rPh>
    <phoneticPr fontId="6"/>
  </si>
  <si>
    <t xml:space="preserve">      学生に該当する旨の記載があるときは、扶養親族等の数にこれらの一に該当するごとに１人を加算した数を、扶養控除等申告書にその人の同一生計配偶</t>
    <rPh sb="68" eb="70">
      <t>ドウイツ</t>
    </rPh>
    <rPh sb="70" eb="72">
      <t>セイケイ</t>
    </rPh>
    <phoneticPr fontId="6"/>
  </si>
  <si>
    <t xml:space="preserve">      者又は扶養親族のうちに障害者又は同居特別障害者（障害者又は同居特別障害者が国外居住親族である場合には、親族に該当する旨を証する書類がその</t>
    <rPh sb="30" eb="33">
      <t>ショウガイシャ</t>
    </rPh>
    <rPh sb="33" eb="34">
      <t>マタ</t>
    </rPh>
    <rPh sb="35" eb="37">
      <t>ドウキョ</t>
    </rPh>
    <rPh sb="37" eb="39">
      <t>トクベツ</t>
    </rPh>
    <rPh sb="39" eb="42">
      <t>ショウガイシャ</t>
    </rPh>
    <rPh sb="43" eb="45">
      <t>コクガイ</t>
    </rPh>
    <rPh sb="45" eb="47">
      <t>キョジュウ</t>
    </rPh>
    <rPh sb="47" eb="49">
      <t>シンゾク</t>
    </rPh>
    <rPh sb="52" eb="54">
      <t>バアイ</t>
    </rPh>
    <rPh sb="57" eb="58">
      <t>オヤ</t>
    </rPh>
    <rPh sb="58" eb="59">
      <t>ゾク</t>
    </rPh>
    <phoneticPr fontId="6"/>
  </si>
  <si>
    <t>　　　申告書に添付され、又はその申告書の提出の際に提示された障害者又は同居特別障害者に限ります。）に該当する人がいる旨の記載があるときは、扶養</t>
    <rPh sb="30" eb="32">
      <t>ショウガイ</t>
    </rPh>
    <rPh sb="32" eb="33">
      <t>シャ</t>
    </rPh>
    <phoneticPr fontId="6"/>
  </si>
  <si>
    <t>　　　親族等の数にこれらの一に該当するごとに１人を加算した数を、それぞれ(2)及び(3)の扶養親族等の数とします。</t>
    <rPh sb="23" eb="24">
      <t>ニン</t>
    </rPh>
    <rPh sb="25" eb="27">
      <t>カサン</t>
    </rPh>
    <phoneticPr fontId="6"/>
  </si>
  <si>
    <t>　２  扶養控除等申告書の提出がない人（「従たる給与についての扶養控除等申告書」の提出があった人を含みます。）</t>
  </si>
  <si>
    <t>　　　その人のその月の給与等の金額から、その給与等の金額から控除される社会保険料等の金額を控除し、その控除後の金額に応じた「その月の社会保険料</t>
    <rPh sb="40" eb="41">
      <t>トウ</t>
    </rPh>
    <rPh sb="70" eb="71">
      <t>リョウ</t>
    </rPh>
    <phoneticPr fontId="6"/>
  </si>
  <si>
    <t>　　等控除後の給与等の金額」欄の該当する行と乙欄との交わるところに記載されている金額（「従たる給与についての扶養控除等申告書」の提出があった場</t>
  </si>
  <si>
    <t>　　合には、その申告書により申告された扶養親族等（その申告書に記載がされていないものとされる源泉控除対象配偶者及び源泉控除対象親族を除きます。</t>
    <rPh sb="55" eb="56">
      <t>オヨ</t>
    </rPh>
    <phoneticPr fontId="6"/>
  </si>
  <si>
    <t>　　また、扶養親族等が国外居住親族である場合には、親族に該当する旨を証する書類がその申告書に添付され、又はその申告書の提出の際に提示された扶養</t>
  </si>
  <si>
    <t>　　親族等に限ります。）の数に応じ、扶養親族等１人ごとに1,610円を控除した金額）を求めます。これが求める税額です。</t>
  </si>
  <si>
    <t>令和８年３月分（４月納付分）からの健康保険・厚生年金保険の保険料額表</t>
    <rPh sb="0" eb="2">
      <t>レイワ</t>
    </rPh>
    <rPh sb="3" eb="4">
      <t>ネン</t>
    </rPh>
    <rPh sb="5" eb="6">
      <t>ガツ</t>
    </rPh>
    <rPh sb="6" eb="7">
      <t>ブン</t>
    </rPh>
    <rPh sb="9" eb="10">
      <t>ガツ</t>
    </rPh>
    <rPh sb="10" eb="12">
      <t>ノウフ</t>
    </rPh>
    <rPh sb="12" eb="13">
      <t>ブン</t>
    </rPh>
    <rPh sb="17" eb="19">
      <t>ケンコウ</t>
    </rPh>
    <rPh sb="19" eb="21">
      <t>ホケン</t>
    </rPh>
    <rPh sb="22" eb="24">
      <t>コウセイ</t>
    </rPh>
    <rPh sb="24" eb="26">
      <t>ネンキン</t>
    </rPh>
    <rPh sb="26" eb="28">
      <t>ホケン</t>
    </rPh>
    <rPh sb="29" eb="31">
      <t>ホケン</t>
    </rPh>
    <rPh sb="31" eb="32">
      <t>リョウ</t>
    </rPh>
    <rPh sb="32" eb="33">
      <t>ガク</t>
    </rPh>
    <rPh sb="33" eb="34">
      <t>ヒョウ</t>
    </rPh>
    <phoneticPr fontId="2"/>
  </si>
  <si>
    <t>　・健康保険料率：令和7年3月分～適用</t>
  </si>
  <si>
    <t>　・厚生年金保険料率：平成29年9月分～適用</t>
  </si>
  <si>
    <t>・子ども・子育て支援金率：令和8年4月分（5月納付分）～適用</t>
    <rPh sb="22" eb="23">
      <t>ガツ</t>
    </rPh>
    <rPh sb="23" eb="25">
      <t>ノウフ</t>
    </rPh>
    <rPh sb="25" eb="26">
      <t>ブン</t>
    </rPh>
    <phoneticPr fontId="2"/>
  </si>
  <si>
    <t>　・介護保険料率：令和8年3月分～適用</t>
  </si>
  <si>
    <t>　・子ども・子育て拠出金率：令和2年4月分～適用　</t>
  </si>
  <si>
    <t>（島根支部）</t>
  </si>
  <si>
    <t>全国健康保険協会管掌健康保険料・介護保険料</t>
    <rPh sb="0" eb="2">
      <t>ゼンコク</t>
    </rPh>
    <rPh sb="2" eb="4">
      <t>ケンコウ</t>
    </rPh>
    <rPh sb="4" eb="6">
      <t>ホケン</t>
    </rPh>
    <rPh sb="6" eb="8">
      <t>キョウカイ</t>
    </rPh>
    <rPh sb="8" eb="10">
      <t>カンショウ</t>
    </rPh>
    <rPh sb="10" eb="12">
      <t>ケンコウ</t>
    </rPh>
    <rPh sb="12" eb="14">
      <t>ホケン</t>
    </rPh>
    <rPh sb="14" eb="15">
      <t>リョウ</t>
    </rPh>
    <rPh sb="16" eb="18">
      <t>カイゴ</t>
    </rPh>
    <rPh sb="18" eb="21">
      <t>ホケンリョウ</t>
    </rPh>
    <phoneticPr fontId="2"/>
  </si>
  <si>
    <t>子ども・子育て支援金</t>
    <rPh sb="0" eb="1">
      <t>コ</t>
    </rPh>
    <rPh sb="4" eb="6">
      <t>コソダ</t>
    </rPh>
    <rPh sb="7" eb="9">
      <t>シエン</t>
    </rPh>
    <rPh sb="9" eb="10">
      <t>キン</t>
    </rPh>
    <phoneticPr fontId="2"/>
  </si>
  <si>
    <r>
      <rPr>
        <sz val="8"/>
        <color theme="1"/>
        <rFont val="BIZ UDゴシック"/>
        <family val="3"/>
        <charset val="128"/>
      </rPr>
      <t>厚生年金保険料</t>
    </r>
    <r>
      <rPr>
        <sz val="9"/>
        <color theme="1"/>
        <rFont val="BIZ UDゴシック"/>
        <family val="3"/>
        <charset val="128"/>
      </rPr>
      <t xml:space="preserve">
</t>
    </r>
    <r>
      <rPr>
        <sz val="6"/>
        <color theme="1"/>
        <rFont val="BIZ UDゴシック"/>
        <family val="3"/>
        <charset val="128"/>
      </rPr>
      <t>（厚生年金基金加入員を除く）</t>
    </r>
    <rPh sb="0" eb="2">
      <t>コウセイ</t>
    </rPh>
    <rPh sb="2" eb="4">
      <t>ネンキン</t>
    </rPh>
    <rPh sb="4" eb="7">
      <t>ホケンリョウ</t>
    </rPh>
    <rPh sb="9" eb="11">
      <t>コウセイ</t>
    </rPh>
    <rPh sb="11" eb="13">
      <t>ネンキン</t>
    </rPh>
    <rPh sb="13" eb="15">
      <t>キキン</t>
    </rPh>
    <rPh sb="15" eb="17">
      <t>カニュウ</t>
    </rPh>
    <rPh sb="17" eb="18">
      <t>イン</t>
    </rPh>
    <rPh sb="19" eb="20">
      <t>ノゾ</t>
    </rPh>
    <phoneticPr fontId="2"/>
  </si>
  <si>
    <t>令和８年４月分（５月納付分）
から納付いただきます</t>
    <rPh sb="0" eb="2">
      <t>レイワ</t>
    </rPh>
    <rPh sb="3" eb="4">
      <t>ネン</t>
    </rPh>
    <rPh sb="5" eb="7">
      <t>ガツブン</t>
    </rPh>
    <rPh sb="9" eb="10">
      <t>ガツ</t>
    </rPh>
    <rPh sb="10" eb="12">
      <t>ノウフ</t>
    </rPh>
    <rPh sb="12" eb="13">
      <t>ブン</t>
    </rPh>
    <rPh sb="17" eb="19">
      <t>ノウフ</t>
    </rPh>
    <phoneticPr fontId="2"/>
  </si>
  <si>
    <t>4(1)</t>
  </si>
  <si>
    <t>5(2)</t>
  </si>
  <si>
    <t>6(3)</t>
  </si>
  <si>
    <t>7(4)</t>
  </si>
  <si>
    <t>8(5)</t>
  </si>
  <si>
    <t>9(6)</t>
  </si>
  <si>
    <t>10(7)</t>
  </si>
  <si>
    <t>11(8)</t>
  </si>
  <si>
    <t>12(9)</t>
  </si>
  <si>
    <t>13(10)</t>
  </si>
  <si>
    <t>14(11)</t>
  </si>
  <si>
    <t>15(12)</t>
  </si>
  <si>
    <t>16(13)</t>
  </si>
  <si>
    <t>17(14)</t>
  </si>
  <si>
    <t>18(15)</t>
  </si>
  <si>
    <t>19(16)</t>
  </si>
  <si>
    <t>20(17)</t>
  </si>
  <si>
    <t>21(18)</t>
  </si>
  <si>
    <t>22(19)</t>
  </si>
  <si>
    <t>23(20)</t>
  </si>
  <si>
    <t>24(21)</t>
  </si>
  <si>
    <t>25(22)</t>
  </si>
  <si>
    <t>26(23)</t>
  </si>
  <si>
    <t>27(24)</t>
  </si>
  <si>
    <t>28(25)</t>
  </si>
  <si>
    <t>29(26)</t>
  </si>
  <si>
    <t>30(27)</t>
  </si>
  <si>
    <t>31(28)</t>
  </si>
  <si>
    <t>32(29)</t>
  </si>
  <si>
    <t>33(30)</t>
  </si>
  <si>
    <t>34(31)</t>
  </si>
  <si>
    <t>35(32)</t>
  </si>
  <si>
    <t xml:space="preserve">  ※厚生年金基金に加入して
　  いる方の厚生年金保険料
 　 率は基金ごとに定められ
　  ている免除保険料率
 　 （2.4％～5.0％）を控除
 　 した率となります。
　  加入する基金ごとに異な
　  りますので、免除保険料
 　 率および厚生年金基金の
　  掛金については、加入す
 　 る厚生年金基金にお問い
　  合わせください。</t>
  </si>
  <si>
    <t>◆介護保険第２号被保険者は、40歳から64歳までの方であり、健康保険料率（9.94%）と子ども・子育て支援金率（0.23%）に介護保険料率（1.62%）が加わります。</t>
  </si>
  <si>
    <t>◆令和8年度の全国健康保険協会の任意継続被保険者における標準報酬月額の上限は、320,000円です。</t>
    <rPh sb="1" eb="3">
      <t>レイワ</t>
    </rPh>
    <rPh sb="4" eb="6">
      <t>ネンド</t>
    </rPh>
    <rPh sb="7" eb="9">
      <t>ゼンコク</t>
    </rPh>
    <rPh sb="9" eb="11">
      <t>ケンコウ</t>
    </rPh>
    <rPh sb="11" eb="13">
      <t>ホケン</t>
    </rPh>
    <rPh sb="13" eb="15">
      <t>キョウカイ</t>
    </rPh>
    <rPh sb="16" eb="18">
      <t>ニンイ</t>
    </rPh>
    <rPh sb="18" eb="20">
      <t>ケイゾク</t>
    </rPh>
    <rPh sb="20" eb="24">
      <t>ヒホケンシャ</t>
    </rPh>
    <rPh sb="28" eb="30">
      <t>ヒョウジュン</t>
    </rPh>
    <rPh sb="30" eb="32">
      <t>ホウシュウ</t>
    </rPh>
    <rPh sb="32" eb="34">
      <t>ゲツガク</t>
    </rPh>
    <rPh sb="35" eb="37">
      <t>ジョウゲン</t>
    </rPh>
    <rPh sb="46" eb="47">
      <t>エン</t>
    </rPh>
    <phoneticPr fontId="2"/>
  </si>
  <si>
    <t xml:space="preserve">  ○賞与に係る保険料額</t>
    <rPh sb="8" eb="11">
      <t>ホケンリョウ</t>
    </rPh>
    <rPh sb="11" eb="12">
      <t>ガク</t>
    </rPh>
    <phoneticPr fontId="2"/>
  </si>
  <si>
    <t xml:space="preserve">  　また、標準賞与額の上限は、健康保険、介護保険及び子ども・子育て支援金は年間573万円（毎年4月1日から翌年3月31日までの累計額。）となり、</t>
    <rPh sb="6" eb="8">
      <t>ヒョウジュン</t>
    </rPh>
    <rPh sb="8" eb="10">
      <t>ショウヨ</t>
    </rPh>
    <rPh sb="10" eb="11">
      <t>ガク</t>
    </rPh>
    <rPh sb="12" eb="14">
      <t>ジョウゲン</t>
    </rPh>
    <rPh sb="16" eb="18">
      <t>ケンコウ</t>
    </rPh>
    <rPh sb="18" eb="20">
      <t>ホケン</t>
    </rPh>
    <rPh sb="21" eb="25">
      <t>カイゴホケン</t>
    </rPh>
    <rPh sb="25" eb="26">
      <t>オヨ</t>
    </rPh>
    <rPh sb="27" eb="28">
      <t>コ</t>
    </rPh>
    <rPh sb="31" eb="33">
      <t>コソダ</t>
    </rPh>
    <rPh sb="34" eb="37">
      <t>シエンキン</t>
    </rPh>
    <rPh sb="38" eb="40">
      <t>ネンカン</t>
    </rPh>
    <rPh sb="43" eb="44">
      <t>マン</t>
    </rPh>
    <rPh sb="44" eb="45">
      <t>エン</t>
    </rPh>
    <rPh sb="46" eb="48">
      <t>マイトシ</t>
    </rPh>
    <rPh sb="49" eb="50">
      <t>ガツ</t>
    </rPh>
    <rPh sb="51" eb="52">
      <t>ヒ</t>
    </rPh>
    <rPh sb="54" eb="56">
      <t>ヨクネン</t>
    </rPh>
    <rPh sb="57" eb="58">
      <t>ガツ</t>
    </rPh>
    <rPh sb="60" eb="61">
      <t>ヒ</t>
    </rPh>
    <rPh sb="64" eb="67">
      <t>ルイケイガク</t>
    </rPh>
    <phoneticPr fontId="2"/>
  </si>
  <si>
    <t>　　厚生年金保険と子ども・子育て拠出金は月間150万円となります。</t>
  </si>
  <si>
    <t>年収(均等)</t>
    <rPh sb="0" eb="2">
      <t>ネンシュウ</t>
    </rPh>
    <rPh sb="3" eb="5">
      <t>キントウ</t>
    </rPh>
    <phoneticPr fontId="2"/>
  </si>
  <si>
    <t>https://www.mhlw.go.jp/stf/seisakunitsuite/bunya/0000108634.html</t>
    <phoneticPr fontId="2"/>
  </si>
  <si>
    <t>子ども・子育て支援金</t>
    <phoneticPr fontId="2"/>
  </si>
  <si>
    <t>子ども・子育て支援金(総額)</t>
    <rPh sb="11" eb="13">
      <t>ソウガク</t>
    </rPh>
    <phoneticPr fontId="2"/>
  </si>
  <si>
    <t>子ども・子育て支援金(折半額)</t>
    <rPh sb="11" eb="13">
      <t>セッパン</t>
    </rPh>
    <phoneticPr fontId="2"/>
  </si>
  <si>
    <t>整合した年度のものを使います</t>
    <rPh sb="0" eb="2">
      <t>セイゴウ</t>
    </rPh>
    <rPh sb="4" eb="6">
      <t>ネンド</t>
    </rPh>
    <rPh sb="10" eb="11">
      <t>ツカ</t>
    </rPh>
    <phoneticPr fontId="2"/>
  </si>
  <si>
    <t>リンク先の下の方にExcelがあります</t>
    <rPh sb="3" eb="4">
      <t>サキ</t>
    </rPh>
    <rPh sb="5" eb="6">
      <t>シタ</t>
    </rPh>
    <rPh sb="7" eb="8">
      <t>ホウ</t>
    </rPh>
    <phoneticPr fontId="2"/>
  </si>
  <si>
    <t>PDFなので手動で転記してください</t>
    <rPh sb="6" eb="8">
      <t>シュドウ</t>
    </rPh>
    <rPh sb="9" eb="11">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</si>
</sst>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0%&quot;※&quot;"/>
    <numFmt numFmtId="177" formatCode="#,##0.0;[Red]\-#,##0.0"/>
    <numFmt numFmtId="178" formatCode="&quot;◆介護保険第２号被保険者は、40歳から64歳までの方であり、健康保険料率（&quot;0.00%&quot;）に介護保険料率（1.65%）が加わります。&quot;"/>
    <numFmt numFmtId="179" formatCode="0_ "/>
    <numFmt numFmtId="180" formatCode="yyyy&quot;年&quot;m&quot;月&quot;;@"/>
    <numFmt numFmtId="181" formatCode="#,##0_ "/>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9"/>
      <color indexed="27"/>
      <name val="明朝"/>
      <family val="1"/>
      <charset val="128"/>
    </font>
    <font>
      <b/>
      <sz val="14"/>
      <name val="ＭＳ Ｐゴシック"/>
      <family val="3"/>
      <charset val="128"/>
    </font>
    <font>
      <sz val="14"/>
      <name val="ＭＳ Ｐゴシック"/>
      <family val="3"/>
      <charset val="128"/>
    </font>
    <font>
      <b/>
      <u/>
      <sz val="14"/>
      <name val="ＭＳ Ｐゴシック"/>
      <family val="3"/>
      <charset val="128"/>
    </font>
    <font>
      <sz val="11"/>
      <color theme="1"/>
      <name val="ＭＳ Ｐゴシック"/>
      <family val="3"/>
      <charset val="128"/>
    </font>
    <font>
      <sz val="8"/>
      <color theme="1"/>
      <name val="ＭＳ 明朝"/>
      <family val="1"/>
      <charset val="128"/>
    </font>
    <font>
      <sz val="10"/>
      <color theme="1"/>
      <name val="ＭＳ Ｐゴシック"/>
      <family val="3"/>
      <charset val="128"/>
    </font>
    <font>
      <sz val="14"/>
      <color theme="1"/>
      <name val="游ゴシック"/>
      <family val="2"/>
      <charset val="128"/>
      <scheme val="minor"/>
    </font>
    <font>
      <u/>
      <sz val="11"/>
      <color theme="10"/>
      <name val="游ゴシック"/>
      <family val="2"/>
      <charset val="128"/>
      <scheme val="minor"/>
    </font>
    <font>
      <sz val="11"/>
      <color indexed="10"/>
      <name val="ＭＳ Ｐゴシック"/>
      <family val="3"/>
      <charset val="128"/>
    </font>
    <font>
      <sz val="14"/>
      <color indexed="10"/>
      <name val="ＭＳ Ｐゴシック"/>
      <family val="3"/>
      <charset val="128"/>
    </font>
    <font>
      <b/>
      <sz val="14"/>
      <color rgb="FF00B0F0"/>
      <name val="BIZ UDゴシック"/>
      <family val="3"/>
      <charset val="128"/>
    </font>
    <font>
      <b/>
      <sz val="14"/>
      <color rgb="FF00B050"/>
      <name val="BIZ UDゴシック"/>
      <family val="3"/>
      <charset val="128"/>
    </font>
    <font>
      <b/>
      <sz val="16"/>
      <color theme="9" tint="-0.249977111117893"/>
      <name val="BIZ UDゴシック"/>
      <family val="3"/>
      <charset val="128"/>
    </font>
    <font>
      <sz val="7"/>
      <name val="BIZ UDゴシック"/>
      <family val="3"/>
      <charset val="128"/>
    </font>
    <font>
      <sz val="7"/>
      <color theme="1"/>
      <name val="BIZ UDゴシック"/>
      <family val="3"/>
      <charset val="128"/>
    </font>
    <font>
      <sz val="7"/>
      <color theme="9" tint="-0.249977111117893"/>
      <name val="BIZ UDゴシック"/>
      <family val="3"/>
      <charset val="128"/>
    </font>
    <font>
      <sz val="6"/>
      <color theme="1"/>
      <name val="BIZ UDゴシック"/>
      <family val="3"/>
      <charset val="128"/>
    </font>
    <font>
      <sz val="7.5"/>
      <color theme="1"/>
      <name val="BIZ UDゴシック"/>
      <family val="3"/>
      <charset val="128"/>
    </font>
    <font>
      <sz val="9"/>
      <color theme="1"/>
      <name val="BIZ UDゴシック"/>
      <family val="3"/>
      <charset val="128"/>
    </font>
    <font>
      <sz val="8"/>
      <color theme="1"/>
      <name val="BIZ UDゴシック"/>
      <family val="3"/>
      <charset val="128"/>
    </font>
    <font>
      <u/>
      <sz val="7"/>
      <color theme="1"/>
      <name val="BIZ UDゴシック"/>
      <family val="3"/>
      <charset val="128"/>
    </font>
    <font>
      <sz val="6.5"/>
      <color theme="1"/>
      <name val="BIZ UDゴシック"/>
      <family val="3"/>
      <charset val="128"/>
    </font>
    <font>
      <b/>
      <sz val="6.5"/>
      <color theme="1"/>
      <name val="BIZ UDゴシック"/>
      <family val="3"/>
      <charset val="128"/>
    </font>
    <font>
      <sz val="6.5"/>
      <name val="BIZ UDゴシック"/>
      <family val="3"/>
      <charset val="128"/>
    </font>
  </fonts>
  <fills count="9">
    <fill>
      <patternFill patternType="none"/>
    </fill>
    <fill>
      <patternFill patternType="gray125"/>
    </fill>
    <fill>
      <patternFill patternType="solid">
        <fgColor theme="0"/>
        <bgColor indexed="64"/>
      </patternFill>
    </fill>
    <fill>
      <patternFill patternType="mediumGray">
        <fgColor indexed="8"/>
        <bgColor indexed="37"/>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rgb="FFB7ECFF"/>
        <bgColor indexed="64"/>
      </patternFill>
    </fill>
    <fill>
      <patternFill patternType="solid">
        <fgColor theme="4" tint="0.79998168889431442"/>
        <bgColor indexed="64"/>
      </patternFill>
    </fill>
  </fills>
  <borders count="81">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theme="9"/>
      </left>
      <right/>
      <top style="medium">
        <color theme="9"/>
      </top>
      <bottom style="thin">
        <color indexed="64"/>
      </bottom>
      <diagonal/>
    </border>
    <border>
      <left/>
      <right style="medium">
        <color theme="9"/>
      </right>
      <top style="medium">
        <color theme="9"/>
      </top>
      <bottom style="thin">
        <color indexed="64"/>
      </bottom>
      <diagonal/>
    </border>
    <border>
      <left style="medium">
        <color theme="9"/>
      </left>
      <right/>
      <top style="thin">
        <color indexed="64"/>
      </top>
      <bottom style="thin">
        <color indexed="64"/>
      </bottom>
      <diagonal/>
    </border>
    <border>
      <left/>
      <right style="medium">
        <color theme="9"/>
      </right>
      <top style="thin">
        <color indexed="64"/>
      </top>
      <bottom style="thin">
        <color indexed="64"/>
      </bottom>
      <diagonal/>
    </border>
    <border>
      <left style="medium">
        <color theme="9"/>
      </left>
      <right style="thin">
        <color indexed="64"/>
      </right>
      <top style="thin">
        <color indexed="64"/>
      </top>
      <bottom style="thin">
        <color indexed="64"/>
      </bottom>
      <diagonal/>
    </border>
    <border>
      <left style="thin">
        <color indexed="64"/>
      </left>
      <right style="medium">
        <color theme="9"/>
      </right>
      <top style="thin">
        <color indexed="64"/>
      </top>
      <bottom style="thin">
        <color indexed="64"/>
      </bottom>
      <diagonal/>
    </border>
    <border>
      <left style="medium">
        <color theme="9"/>
      </left>
      <right style="thin">
        <color indexed="64"/>
      </right>
      <top style="thin">
        <color indexed="64"/>
      </top>
      <bottom/>
      <diagonal/>
    </border>
    <border>
      <left style="thin">
        <color indexed="64"/>
      </left>
      <right style="medium">
        <color theme="9"/>
      </right>
      <top style="thin">
        <color indexed="64"/>
      </top>
      <bottom/>
      <diagonal/>
    </border>
    <border>
      <left style="medium">
        <color theme="9"/>
      </left>
      <right style="thin">
        <color indexed="64"/>
      </right>
      <top/>
      <bottom style="thin">
        <color indexed="64"/>
      </bottom>
      <diagonal/>
    </border>
    <border>
      <left style="thin">
        <color indexed="64"/>
      </left>
      <right style="medium">
        <color theme="9"/>
      </right>
      <top/>
      <bottom style="thin">
        <color indexed="64"/>
      </bottom>
      <diagonal/>
    </border>
    <border>
      <left style="medium">
        <color theme="9"/>
      </left>
      <right style="thin">
        <color indexed="64"/>
      </right>
      <top style="thin">
        <color indexed="64"/>
      </top>
      <bottom style="medium">
        <color theme="9"/>
      </bottom>
      <diagonal/>
    </border>
    <border>
      <left style="thin">
        <color indexed="64"/>
      </left>
      <right style="medium">
        <color theme="9"/>
      </right>
      <top style="thin">
        <color indexed="64"/>
      </top>
      <bottom style="medium">
        <color theme="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4" fontId="10" fillId="3" borderId="0" applyNumberFormat="0" applyBorder="0" applyAlignment="0" applyProtection="0">
      <alignment horizontal="left"/>
    </xf>
    <xf numFmtId="38" fontId="5" fillId="0" borderId="0" applyFont="0" applyFill="0" applyBorder="0" applyAlignment="0" applyProtection="0">
      <alignment vertical="center"/>
    </xf>
    <xf numFmtId="0" fontId="5" fillId="0" borderId="0"/>
    <xf numFmtId="0" fontId="4" fillId="0" borderId="0">
      <alignment vertical="center"/>
    </xf>
    <xf numFmtId="0" fontId="18" fillId="0" borderId="0" applyNumberFormat="0" applyFill="0" applyBorder="0" applyAlignment="0" applyProtection="0">
      <alignment vertical="center"/>
    </xf>
  </cellStyleXfs>
  <cellXfs count="297">
    <xf numFmtId="0" fontId="0" fillId="0" borderId="0" xfId="0">
      <alignment vertical="center"/>
    </xf>
    <xf numFmtId="0" fontId="3" fillId="0" borderId="0" xfId="0" applyFont="1">
      <alignment vertical="center"/>
    </xf>
    <xf numFmtId="0" fontId="3" fillId="0" borderId="0" xfId="0" applyFont="1" applyAlignment="1">
      <alignment vertical="top"/>
    </xf>
    <xf numFmtId="178" fontId="3" fillId="0" borderId="0" xfId="0" applyNumberFormat="1" applyFont="1">
      <alignment vertical="center"/>
    </xf>
    <xf numFmtId="0" fontId="3" fillId="0" borderId="0" xfId="0" applyFont="1" applyAlignment="1">
      <alignment horizontal="center" vertical="center"/>
    </xf>
    <xf numFmtId="179" fontId="0" fillId="0" borderId="0" xfId="0" applyNumberFormat="1">
      <alignment vertical="center"/>
    </xf>
    <xf numFmtId="0" fontId="0" fillId="0" borderId="0" xfId="0" applyAlignment="1">
      <alignment horizontal="center" vertical="center"/>
    </xf>
    <xf numFmtId="0" fontId="5" fillId="5" borderId="17" xfId="3" applyFill="1" applyBorder="1" applyAlignment="1" applyProtection="1">
      <alignment horizontal="center" vertical="center" shrinkToFit="1"/>
      <protection locked="0"/>
    </xf>
    <xf numFmtId="0" fontId="5" fillId="5" borderId="17" xfId="3" applyFill="1" applyBorder="1" applyAlignment="1" applyProtection="1">
      <alignment horizontal="center" vertical="center"/>
      <protection locked="0"/>
    </xf>
    <xf numFmtId="181" fontId="5" fillId="0" borderId="17" xfId="3" applyNumberFormat="1" applyBorder="1" applyAlignment="1" applyProtection="1">
      <alignment horizontal="right" vertical="center" shrinkToFit="1"/>
      <protection locked="0"/>
    </xf>
    <xf numFmtId="181" fontId="5" fillId="0" borderId="17" xfId="3" applyNumberFormat="1" applyBorder="1" applyAlignment="1" applyProtection="1">
      <alignment horizontal="left" vertical="center" shrinkToFit="1"/>
      <protection locked="0"/>
    </xf>
    <xf numFmtId="181" fontId="5" fillId="0" borderId="17" xfId="3" applyNumberFormat="1" applyBorder="1" applyAlignment="1" applyProtection="1">
      <alignment horizontal="left" vertical="center"/>
      <protection locked="0"/>
    </xf>
    <xf numFmtId="181" fontId="5" fillId="0" borderId="17" xfId="3" applyNumberFormat="1" applyBorder="1" applyAlignment="1" applyProtection="1">
      <alignment vertical="center" shrinkToFit="1"/>
      <protection locked="0"/>
    </xf>
    <xf numFmtId="181" fontId="5" fillId="0" borderId="17" xfId="3" applyNumberFormat="1" applyBorder="1" applyAlignment="1" applyProtection="1">
      <alignment horizontal="right" vertical="center"/>
      <protection locked="0"/>
    </xf>
    <xf numFmtId="0" fontId="0" fillId="5" borderId="17" xfId="0" applyFill="1" applyBorder="1" applyAlignment="1">
      <alignment horizontal="center" vertical="center"/>
    </xf>
    <xf numFmtId="181" fontId="0" fillId="0" borderId="17" xfId="0" applyNumberFormat="1" applyBorder="1">
      <alignment vertical="center"/>
    </xf>
    <xf numFmtId="181" fontId="5" fillId="0" borderId="17" xfId="3" applyNumberFormat="1" applyBorder="1" applyProtection="1">
      <alignment vertical="center"/>
      <protection locked="0"/>
    </xf>
    <xf numFmtId="0" fontId="12" fillId="4" borderId="17" xfId="3" applyFont="1" applyFill="1" applyBorder="1" applyAlignment="1" applyProtection="1">
      <alignment horizontal="left" vertical="center" shrinkToFit="1"/>
      <protection locked="0"/>
    </xf>
    <xf numFmtId="0" fontId="17" fillId="0" borderId="0" xfId="0" applyFont="1">
      <alignment vertical="center"/>
    </xf>
    <xf numFmtId="180" fontId="17" fillId="0" borderId="0" xfId="0" applyNumberFormat="1" applyFont="1">
      <alignment vertical="center"/>
    </xf>
    <xf numFmtId="181" fontId="5" fillId="0" borderId="17" xfId="3" applyNumberFormat="1" applyBorder="1" applyAlignment="1">
      <alignment horizontal="right" vertical="center" shrinkToFit="1"/>
    </xf>
    <xf numFmtId="181" fontId="5" fillId="0" borderId="17" xfId="3" applyNumberFormat="1" applyBorder="1" applyAlignment="1">
      <alignment vertical="center" shrinkToFit="1"/>
    </xf>
    <xf numFmtId="181" fontId="5" fillId="0" borderId="17" xfId="3" applyNumberFormat="1" applyBorder="1" applyAlignment="1">
      <alignment horizontal="right" vertical="center"/>
    </xf>
    <xf numFmtId="181" fontId="12" fillId="0" borderId="17" xfId="3" applyNumberFormat="1" applyFont="1" applyBorder="1" applyAlignment="1">
      <alignment horizontal="right" vertical="center" shrinkToFit="1"/>
    </xf>
    <xf numFmtId="0" fontId="3" fillId="2" borderId="41" xfId="0" applyFont="1" applyFill="1" applyBorder="1" applyAlignment="1">
      <alignment horizontal="center" vertical="center"/>
    </xf>
    <xf numFmtId="0" fontId="3" fillId="2" borderId="38" xfId="0" applyFont="1" applyFill="1" applyBorder="1">
      <alignment vertical="center"/>
    </xf>
    <xf numFmtId="0" fontId="3" fillId="2" borderId="42" xfId="0" applyFont="1" applyFill="1" applyBorder="1">
      <alignment vertical="center"/>
    </xf>
    <xf numFmtId="0" fontId="18" fillId="0" borderId="0" xfId="8">
      <alignment vertical="center"/>
    </xf>
    <xf numFmtId="0" fontId="0" fillId="8" borderId="17" xfId="0" applyFill="1" applyBorder="1">
      <alignment vertical="center"/>
    </xf>
    <xf numFmtId="14" fontId="0" fillId="0" borderId="17" xfId="0" applyNumberFormat="1" applyBorder="1" applyProtection="1">
      <alignment vertical="center"/>
      <protection locked="0"/>
    </xf>
    <xf numFmtId="0" fontId="0" fillId="6" borderId="17" xfId="0" applyFill="1" applyBorder="1">
      <alignment vertical="center"/>
    </xf>
    <xf numFmtId="0" fontId="0" fillId="0" borderId="17" xfId="0" applyBorder="1" applyProtection="1">
      <alignment vertical="center"/>
      <protection locked="0"/>
    </xf>
    <xf numFmtId="5" fontId="0" fillId="0" borderId="17" xfId="0" applyNumberFormat="1" applyBorder="1" applyProtection="1">
      <alignment vertical="center"/>
      <protection locked="0"/>
    </xf>
    <xf numFmtId="5" fontId="0" fillId="6" borderId="17" xfId="0" applyNumberFormat="1" applyFill="1" applyBorder="1">
      <alignment vertical="center"/>
    </xf>
    <xf numFmtId="0" fontId="5" fillId="4" borderId="26" xfId="3" applyFill="1" applyBorder="1" applyAlignment="1" applyProtection="1">
      <alignment horizontal="center" vertical="center" shrinkToFit="1"/>
      <protection locked="0"/>
    </xf>
    <xf numFmtId="0" fontId="5" fillId="4" borderId="22" xfId="3" applyFill="1" applyBorder="1" applyAlignment="1" applyProtection="1">
      <alignment horizontal="center" vertical="center" shrinkToFit="1"/>
      <protection locked="0"/>
    </xf>
    <xf numFmtId="0" fontId="5" fillId="4" borderId="29" xfId="3" applyFill="1" applyBorder="1" applyAlignment="1" applyProtection="1">
      <alignment horizontal="center" vertical="center" shrinkToFit="1"/>
      <protection locked="0"/>
    </xf>
    <xf numFmtId="0" fontId="8" fillId="0" borderId="0" xfId="3" applyFont="1" applyAlignment="1">
      <alignment horizontal="left" wrapText="1"/>
    </xf>
    <xf numFmtId="0" fontId="15" fillId="0" borderId="0" xfId="3" applyFont="1" applyAlignment="1">
      <alignment horizontal="left" wrapText="1"/>
    </xf>
    <xf numFmtId="0" fontId="16" fillId="0" borderId="55" xfId="3" applyFont="1" applyFill="1" applyBorder="1" applyAlignment="1">
      <alignment horizontal="left" vertical="top" wrapText="1"/>
    </xf>
    <xf numFmtId="0" fontId="16" fillId="0" borderId="56" xfId="3" applyFont="1" applyFill="1" applyBorder="1" applyAlignment="1">
      <alignment horizontal="left" vertical="top" wrapText="1"/>
    </xf>
    <xf numFmtId="0" fontId="16" fillId="0" borderId="49" xfId="3" applyFont="1" applyFill="1" applyBorder="1" applyAlignment="1">
      <alignment horizontal="left" vertical="top" wrapText="1"/>
    </xf>
    <xf numFmtId="0" fontId="8" fillId="0" borderId="0" xfId="3" applyFont="1" applyFill="1" applyBorder="1" applyAlignment="1">
      <alignment horizontal="left" wrapText="1"/>
    </xf>
    <xf numFmtId="0" fontId="12" fillId="0" borderId="0" xfId="3" applyFont="1" applyFill="1" applyAlignment="1">
      <alignment horizontal="center" vertical="center"/>
    </xf>
    <xf numFmtId="0" fontId="8" fillId="0" borderId="57" xfId="3" applyFont="1" applyFill="1" applyBorder="1" applyAlignment="1">
      <alignment horizontal="left"/>
    </xf>
    <xf numFmtId="0" fontId="8" fillId="0" borderId="0" xfId="3" applyFont="1" applyFill="1" applyBorder="1" applyAlignment="1">
      <alignment horizontal="left"/>
    </xf>
    <xf numFmtId="0" fontId="14" fillId="0" borderId="49" xfId="3" applyFont="1" applyFill="1" applyBorder="1" applyAlignment="1">
      <alignment horizontal="left" vertical="top" wrapText="1"/>
    </xf>
    <xf numFmtId="0" fontId="14" fillId="0" borderId="51" xfId="3" applyFont="1" applyFill="1" applyBorder="1" applyAlignment="1">
      <alignment horizontal="left" vertical="top" wrapText="1"/>
    </xf>
    <xf numFmtId="0" fontId="14" fillId="0" borderId="55" xfId="3" applyFont="1" applyFill="1" applyBorder="1" applyAlignment="1">
      <alignment vertical="top" wrapText="1"/>
    </xf>
    <xf numFmtId="0" fontId="5" fillId="0" borderId="49" xfId="3" applyFill="1" applyBorder="1" applyAlignment="1">
      <alignment vertical="top" wrapText="1"/>
    </xf>
    <xf numFmtId="0" fontId="5" fillId="0" borderId="51" xfId="3" applyFill="1" applyBorder="1" applyAlignment="1">
      <alignment vertical="top" wrapText="1"/>
    </xf>
    <xf numFmtId="0" fontId="5" fillId="0" borderId="49" xfId="3" applyFill="1" applyBorder="1" applyAlignment="1">
      <alignment vertical="top"/>
    </xf>
    <xf numFmtId="0" fontId="5" fillId="0" borderId="51" xfId="3" applyFill="1" applyBorder="1" applyAlignment="1">
      <alignment vertical="top"/>
    </xf>
    <xf numFmtId="0" fontId="5" fillId="0" borderId="0" xfId="3" applyFont="1" applyAlignment="1">
      <alignment horizontal="left" wrapText="1"/>
    </xf>
    <xf numFmtId="0" fontId="11" fillId="0" borderId="61" xfId="3" applyFont="1" applyFill="1" applyBorder="1" applyAlignment="1">
      <alignment horizontal="center" vertical="center" shrinkToFit="1"/>
    </xf>
    <xf numFmtId="0" fontId="5" fillId="0" borderId="49" xfId="3" applyFill="1" applyBorder="1" applyAlignment="1">
      <alignment horizontal="left" vertical="top" wrapText="1"/>
    </xf>
    <xf numFmtId="0" fontId="5" fillId="0" borderId="51" xfId="3" applyFill="1" applyBorder="1" applyAlignment="1">
      <alignment horizontal="left" vertical="top" wrapText="1"/>
    </xf>
    <xf numFmtId="0" fontId="8" fillId="0" borderId="0" xfId="6" applyFont="1" applyFill="1" applyAlignment="1">
      <alignment horizontal="left"/>
    </xf>
    <xf numFmtId="0" fontId="33" fillId="2" borderId="39" xfId="0" applyFont="1" applyFill="1" applyBorder="1" applyAlignment="1">
      <alignment horizontal="left" vertical="center"/>
    </xf>
    <xf numFmtId="0" fontId="33" fillId="2" borderId="40" xfId="0" applyFont="1" applyFill="1" applyBorder="1" applyAlignment="1">
      <alignment horizontal="left" vertical="center"/>
    </xf>
    <xf numFmtId="0" fontId="33" fillId="2" borderId="0" xfId="0" applyFont="1" applyFill="1" applyAlignment="1">
      <alignment horizontal="left" vertical="center"/>
    </xf>
    <xf numFmtId="0" fontId="5" fillId="0" borderId="0" xfId="3">
      <alignment vertical="center"/>
    </xf>
    <xf numFmtId="0" fontId="7" fillId="0" borderId="0" xfId="6" applyFont="1" applyFill="1"/>
    <xf numFmtId="0" fontId="7" fillId="0" borderId="43" xfId="6" applyFont="1" applyFill="1" applyBorder="1" applyAlignment="1">
      <alignment horizontal="left" vertical="center"/>
    </xf>
    <xf numFmtId="0" fontId="7" fillId="0" borderId="44" xfId="6" applyFont="1" applyFill="1" applyBorder="1" applyAlignment="1">
      <alignment horizontal="left" vertical="center"/>
    </xf>
    <xf numFmtId="0" fontId="7" fillId="0" borderId="45" xfId="6" applyFont="1" applyFill="1" applyBorder="1" applyAlignment="1">
      <alignment horizontal="centerContinuous" vertical="center"/>
    </xf>
    <xf numFmtId="0" fontId="7" fillId="0" borderId="46" xfId="6" applyFont="1" applyFill="1" applyBorder="1" applyAlignment="1">
      <alignment horizontal="centerContinuous" vertical="center"/>
    </xf>
    <xf numFmtId="0" fontId="7" fillId="0" borderId="47" xfId="6" applyFont="1" applyFill="1" applyBorder="1" applyAlignment="1">
      <alignment horizontal="center" vertical="center"/>
    </xf>
    <xf numFmtId="0" fontId="7" fillId="0" borderId="48" xfId="6" applyFont="1" applyFill="1" applyBorder="1" applyAlignment="1">
      <alignment horizontal="left" vertical="center"/>
    </xf>
    <xf numFmtId="0" fontId="7" fillId="0" borderId="12" xfId="6" applyFont="1" applyFill="1" applyBorder="1" applyAlignment="1">
      <alignment horizontal="left" vertical="center"/>
    </xf>
    <xf numFmtId="0" fontId="7" fillId="0" borderId="13" xfId="6" applyFont="1" applyFill="1" applyBorder="1" applyAlignment="1">
      <alignment horizontal="centerContinuous" vertical="center"/>
    </xf>
    <xf numFmtId="0" fontId="7" fillId="0" borderId="32" xfId="6" applyFont="1" applyFill="1" applyBorder="1" applyAlignment="1">
      <alignment horizontal="centerContinuous" vertical="center"/>
    </xf>
    <xf numFmtId="0" fontId="7" fillId="0" borderId="49" xfId="6" applyFont="1" applyFill="1" applyBorder="1" applyAlignment="1">
      <alignment horizontal="center" vertical="center"/>
    </xf>
    <xf numFmtId="0" fontId="7" fillId="0" borderId="50" xfId="6" applyFont="1" applyFill="1" applyBorder="1" applyAlignment="1">
      <alignment vertical="center"/>
    </xf>
    <xf numFmtId="0" fontId="7" fillId="0" borderId="10" xfId="6" applyFont="1" applyFill="1" applyBorder="1" applyAlignment="1">
      <alignment vertical="center"/>
    </xf>
    <xf numFmtId="0" fontId="7" fillId="0" borderId="17" xfId="6" applyFont="1" applyFill="1" applyBorder="1" applyAlignment="1">
      <alignment horizontal="center" vertical="center"/>
    </xf>
    <xf numFmtId="0" fontId="7" fillId="0" borderId="51" xfId="6" applyFont="1" applyFill="1" applyBorder="1" applyAlignment="1">
      <alignment vertical="center"/>
    </xf>
    <xf numFmtId="0" fontId="7" fillId="0" borderId="52" xfId="6" applyFont="1" applyFill="1" applyBorder="1" applyAlignment="1">
      <alignment horizontal="center" vertical="center"/>
    </xf>
    <xf numFmtId="0" fontId="7" fillId="0" borderId="17" xfId="6" applyFont="1" applyFill="1" applyBorder="1" applyAlignment="1">
      <alignment horizontal="centerContinuous" vertical="center"/>
    </xf>
    <xf numFmtId="0" fontId="7" fillId="0" borderId="53" xfId="6" applyFont="1" applyFill="1" applyBorder="1" applyAlignment="1">
      <alignment horizontal="center" vertical="center"/>
    </xf>
    <xf numFmtId="0" fontId="8" fillId="0" borderId="54" xfId="6" applyFont="1" applyFill="1" applyBorder="1" applyAlignment="1">
      <alignment horizontal="right" vertical="top"/>
    </xf>
    <xf numFmtId="0" fontId="8" fillId="0" borderId="26" xfId="6" applyFont="1" applyFill="1" applyBorder="1" applyAlignment="1">
      <alignment horizontal="right" vertical="top"/>
    </xf>
    <xf numFmtId="0" fontId="8" fillId="0" borderId="55" xfId="6" applyFont="1" applyFill="1" applyBorder="1" applyAlignment="1">
      <alignment horizontal="right" vertical="top"/>
    </xf>
    <xf numFmtId="3" fontId="9" fillId="0" borderId="49" xfId="6" applyNumberFormat="1" applyFont="1" applyFill="1" applyBorder="1" applyAlignment="1">
      <alignment wrapText="1"/>
    </xf>
    <xf numFmtId="0" fontId="13" fillId="0" borderId="0" xfId="6" applyFont="1" applyFill="1" applyAlignment="1">
      <alignment vertical="center" wrapText="1"/>
    </xf>
    <xf numFmtId="3" fontId="5" fillId="0" borderId="58" xfId="6" applyNumberFormat="1" applyFont="1" applyFill="1" applyBorder="1" applyAlignment="1">
      <alignment vertical="top"/>
    </xf>
    <xf numFmtId="3" fontId="5" fillId="0" borderId="22" xfId="6" applyNumberFormat="1" applyFont="1" applyFill="1" applyBorder="1" applyAlignment="1">
      <alignment vertical="top"/>
    </xf>
    <xf numFmtId="1" fontId="5" fillId="0" borderId="0" xfId="6" applyNumberFormat="1" applyFont="1" applyFill="1"/>
    <xf numFmtId="3" fontId="5" fillId="0" borderId="22" xfId="6" applyNumberFormat="1" applyFont="1" applyFill="1" applyBorder="1"/>
    <xf numFmtId="3" fontId="14" fillId="0" borderId="51" xfId="6" applyNumberFormat="1" applyFont="1" applyFill="1" applyBorder="1"/>
    <xf numFmtId="0" fontId="14" fillId="0" borderId="59" xfId="3" applyFont="1" applyFill="1" applyBorder="1" applyAlignment="1">
      <alignment horizontal="centerContinuous"/>
    </xf>
    <xf numFmtId="0" fontId="14" fillId="0" borderId="25" xfId="3" applyFont="1" applyFill="1" applyBorder="1" applyAlignment="1">
      <alignment horizontal="centerContinuous"/>
    </xf>
    <xf numFmtId="0" fontId="15" fillId="0" borderId="26" xfId="3" applyFont="1" applyFill="1" applyBorder="1" applyAlignment="1">
      <alignment horizontal="right" vertical="center"/>
    </xf>
    <xf numFmtId="3" fontId="14" fillId="0" borderId="50" xfId="3" applyNumberFormat="1" applyFont="1" applyFill="1" applyBorder="1" applyAlignment="1">
      <alignment horizontal="centerContinuous"/>
    </xf>
    <xf numFmtId="0" fontId="14" fillId="0" borderId="10" xfId="3" applyFont="1" applyFill="1" applyBorder="1" applyAlignment="1">
      <alignment horizontal="centerContinuous"/>
    </xf>
    <xf numFmtId="38" fontId="14" fillId="0" borderId="29" xfId="5" applyFont="1" applyFill="1" applyBorder="1" applyAlignment="1"/>
    <xf numFmtId="0" fontId="14" fillId="0" borderId="48" xfId="3" applyFont="1" applyFill="1" applyBorder="1" applyAlignment="1">
      <alignment horizontal="centerContinuous"/>
    </xf>
    <xf numFmtId="0" fontId="14" fillId="0" borderId="12" xfId="3" applyFont="1" applyFill="1" applyBorder="1" applyAlignment="1">
      <alignment horizontal="centerContinuous"/>
    </xf>
    <xf numFmtId="38" fontId="14" fillId="0" borderId="11" xfId="5" applyFont="1" applyFill="1" applyBorder="1" applyAlignment="1"/>
    <xf numFmtId="38" fontId="14" fillId="0" borderId="0" xfId="5" applyFont="1" applyFill="1" applyBorder="1" applyAlignment="1"/>
    <xf numFmtId="38" fontId="14" fillId="0" borderId="12" xfId="5" applyFont="1" applyFill="1" applyBorder="1" applyAlignment="1"/>
    <xf numFmtId="0" fontId="14" fillId="0" borderId="48" xfId="3" applyFont="1" applyFill="1" applyBorder="1" applyAlignment="1">
      <alignment horizontal="left"/>
    </xf>
    <xf numFmtId="0" fontId="14" fillId="0" borderId="12" xfId="3" applyFont="1" applyFill="1" applyBorder="1" applyAlignment="1">
      <alignment horizontal="left"/>
    </xf>
    <xf numFmtId="0" fontId="14" fillId="0" borderId="11" xfId="3" applyFont="1" applyFill="1" applyBorder="1" applyAlignment="1">
      <alignment horizontal="centerContinuous"/>
    </xf>
    <xf numFmtId="0" fontId="14" fillId="0" borderId="0" xfId="3" applyFont="1" applyFill="1" applyBorder="1" applyAlignment="1">
      <alignment horizontal="centerContinuous"/>
    </xf>
    <xf numFmtId="0" fontId="14" fillId="0" borderId="11" xfId="3" applyFont="1" applyFill="1" applyBorder="1" applyAlignment="1">
      <alignment horizontal="left"/>
    </xf>
    <xf numFmtId="0" fontId="14" fillId="0" borderId="0" xfId="3" applyFont="1" applyFill="1" applyBorder="1" applyAlignment="1">
      <alignment horizontal="left"/>
    </xf>
    <xf numFmtId="0" fontId="14" fillId="0" borderId="48" xfId="3" applyFont="1" applyFill="1" applyBorder="1" applyAlignment="1">
      <alignment horizontal="center"/>
    </xf>
    <xf numFmtId="0" fontId="14" fillId="0" borderId="12" xfId="3" applyFont="1" applyFill="1" applyBorder="1" applyAlignment="1">
      <alignment horizontal="center"/>
    </xf>
    <xf numFmtId="0" fontId="14" fillId="0" borderId="50" xfId="3" applyFont="1" applyFill="1" applyBorder="1" applyAlignment="1">
      <alignment horizontal="left"/>
    </xf>
    <xf numFmtId="0" fontId="14" fillId="0" borderId="10" xfId="3" applyFont="1" applyFill="1" applyBorder="1" applyAlignment="1">
      <alignment horizontal="left"/>
    </xf>
    <xf numFmtId="0" fontId="14" fillId="0" borderId="18" xfId="3" applyFont="1" applyFill="1" applyBorder="1" applyAlignment="1">
      <alignment horizontal="centerContinuous"/>
    </xf>
    <xf numFmtId="0" fontId="14" fillId="0" borderId="19" xfId="3" applyFont="1" applyFill="1" applyBorder="1" applyAlignment="1">
      <alignment horizontal="centerContinuous"/>
    </xf>
    <xf numFmtId="0" fontId="15" fillId="0" borderId="55" xfId="3" applyFont="1" applyFill="1" applyBorder="1" applyAlignment="1">
      <alignment horizontal="right" vertical="center"/>
    </xf>
    <xf numFmtId="38" fontId="14" fillId="0" borderId="23" xfId="5" applyFont="1" applyFill="1" applyBorder="1" applyAlignment="1"/>
    <xf numFmtId="38" fontId="14" fillId="0" borderId="24" xfId="5" applyFont="1" applyFill="1" applyBorder="1" applyAlignment="1"/>
    <xf numFmtId="38" fontId="14" fillId="0" borderId="25" xfId="5" applyFont="1" applyFill="1" applyBorder="1" applyAlignment="1"/>
    <xf numFmtId="0" fontId="15" fillId="0" borderId="22" xfId="3" applyFont="1" applyFill="1" applyBorder="1" applyAlignment="1">
      <alignment horizontal="right" vertical="center"/>
    </xf>
    <xf numFmtId="3" fontId="14" fillId="0" borderId="48" xfId="3" applyNumberFormat="1" applyFont="1" applyFill="1" applyBorder="1" applyAlignment="1">
      <alignment horizontal="centerContinuous"/>
    </xf>
    <xf numFmtId="0" fontId="14" fillId="0" borderId="59" xfId="3" applyFont="1" applyFill="1" applyBorder="1" applyAlignment="1">
      <alignment horizontal="center"/>
    </xf>
    <xf numFmtId="0" fontId="14" fillId="0" borderId="24" xfId="3" applyFont="1" applyFill="1" applyBorder="1" applyAlignment="1">
      <alignment horizontal="center"/>
    </xf>
    <xf numFmtId="0" fontId="14" fillId="0" borderId="24" xfId="3" applyFont="1" applyFill="1" applyBorder="1">
      <alignment vertical="center"/>
    </xf>
    <xf numFmtId="0" fontId="14" fillId="0" borderId="25" xfId="3" applyFont="1" applyFill="1" applyBorder="1">
      <alignment vertical="center"/>
    </xf>
    <xf numFmtId="0" fontId="14" fillId="0" borderId="0" xfId="3" applyFont="1" applyFill="1" applyBorder="1" applyAlignment="1">
      <alignment horizontal="center"/>
    </xf>
    <xf numFmtId="0" fontId="14" fillId="0" borderId="0" xfId="3" applyFont="1" applyFill="1" applyBorder="1">
      <alignment vertical="center"/>
    </xf>
    <xf numFmtId="0" fontId="14" fillId="0" borderId="12" xfId="3" applyFont="1" applyFill="1" applyBorder="1">
      <alignment vertical="center"/>
    </xf>
    <xf numFmtId="0" fontId="14" fillId="0" borderId="48" xfId="6" applyFont="1" applyFill="1" applyBorder="1"/>
    <xf numFmtId="0" fontId="14" fillId="0" borderId="60" xfId="3" applyFont="1" applyFill="1" applyBorder="1" applyAlignment="1">
      <alignment horizontal="center"/>
    </xf>
    <xf numFmtId="0" fontId="14" fillId="0" borderId="61" xfId="3" applyFont="1" applyFill="1" applyBorder="1" applyAlignment="1">
      <alignment horizontal="center"/>
    </xf>
    <xf numFmtId="0" fontId="14" fillId="0" borderId="61" xfId="3" applyFont="1" applyFill="1" applyBorder="1">
      <alignment vertical="center"/>
    </xf>
    <xf numFmtId="0" fontId="14" fillId="0" borderId="62" xfId="3" applyFont="1" applyFill="1" applyBorder="1">
      <alignment vertical="center"/>
    </xf>
    <xf numFmtId="3" fontId="5" fillId="0" borderId="58" xfId="6" applyNumberFormat="1" applyFont="1" applyBorder="1"/>
    <xf numFmtId="3" fontId="5" fillId="0" borderId="22" xfId="6" applyNumberFormat="1" applyFont="1" applyBorder="1"/>
    <xf numFmtId="3" fontId="5" fillId="0" borderId="49" xfId="6" applyNumberFormat="1" applyFont="1" applyBorder="1"/>
    <xf numFmtId="1" fontId="5" fillId="0" borderId="63" xfId="6" applyNumberFormat="1" applyFont="1" applyFill="1" applyBorder="1"/>
    <xf numFmtId="3" fontId="5" fillId="0" borderId="64" xfId="6" applyNumberFormat="1" applyFont="1" applyBorder="1"/>
    <xf numFmtId="3" fontId="5" fillId="0" borderId="29" xfId="6" applyNumberFormat="1" applyFont="1" applyBorder="1"/>
    <xf numFmtId="3" fontId="5" fillId="0" borderId="29" xfId="6" applyNumberFormat="1" applyFont="1" applyFill="1" applyBorder="1"/>
    <xf numFmtId="3" fontId="5" fillId="0" borderId="51" xfId="6" applyNumberFormat="1" applyFont="1" applyBorder="1"/>
    <xf numFmtId="3" fontId="5" fillId="0" borderId="12" xfId="6" applyNumberFormat="1" applyFont="1" applyFill="1" applyBorder="1" applyAlignment="1">
      <alignment vertical="top"/>
    </xf>
    <xf numFmtId="0" fontId="5" fillId="0" borderId="48" xfId="6" applyFont="1" applyFill="1" applyBorder="1"/>
    <xf numFmtId="3" fontId="14" fillId="0" borderId="58" xfId="6" applyNumberFormat="1" applyFont="1" applyFill="1" applyBorder="1"/>
    <xf numFmtId="3" fontId="14" fillId="0" borderId="22" xfId="6" applyNumberFormat="1" applyFont="1" applyFill="1" applyBorder="1"/>
    <xf numFmtId="3" fontId="14" fillId="0" borderId="49" xfId="6" applyNumberFormat="1" applyFont="1" applyFill="1" applyBorder="1"/>
    <xf numFmtId="3" fontId="9" fillId="0" borderId="49" xfId="6" applyNumberFormat="1" applyFont="1" applyFill="1" applyBorder="1" applyAlignment="1">
      <alignment horizontal="left" vertical="top" wrapText="1"/>
    </xf>
    <xf numFmtId="0" fontId="15" fillId="0" borderId="49" xfId="3" applyFont="1" applyFill="1" applyBorder="1" applyAlignment="1">
      <alignment horizontal="right" vertical="center"/>
    </xf>
    <xf numFmtId="38" fontId="14" fillId="0" borderId="22" xfId="5" applyFont="1" applyFill="1" applyBorder="1" applyAlignment="1"/>
    <xf numFmtId="0" fontId="14" fillId="0" borderId="50" xfId="3" applyFont="1" applyFill="1" applyBorder="1" applyAlignment="1">
      <alignment horizontal="centerContinuous"/>
    </xf>
    <xf numFmtId="0" fontId="15" fillId="0" borderId="65" xfId="3" applyFont="1" applyFill="1" applyBorder="1" applyAlignment="1">
      <alignment horizontal="right" vertical="center"/>
    </xf>
    <xf numFmtId="0" fontId="15" fillId="0" borderId="29" xfId="3" applyFont="1" applyFill="1" applyBorder="1" applyAlignment="1">
      <alignment horizontal="right" vertical="center"/>
    </xf>
    <xf numFmtId="0" fontId="0" fillId="0" borderId="0" xfId="0">
      <alignment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23" fillId="2" borderId="0" xfId="0" applyFont="1" applyFill="1" applyAlignment="1">
      <alignment horizontal="center" vertical="center"/>
    </xf>
    <xf numFmtId="0" fontId="24" fillId="2" borderId="0" xfId="0" applyFont="1" applyFill="1" applyAlignment="1"/>
    <xf numFmtId="0" fontId="24" fillId="2" borderId="0" xfId="0" applyFont="1" applyFill="1">
      <alignment vertical="center"/>
    </xf>
    <xf numFmtId="0" fontId="25"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24" fillId="2" borderId="0" xfId="0" applyFont="1" applyFill="1" applyAlignment="1">
      <alignment vertical="top"/>
    </xf>
    <xf numFmtId="0" fontId="25" fillId="2" borderId="0" xfId="0" applyFont="1" applyFill="1" applyAlignment="1">
      <alignment vertical="top"/>
    </xf>
    <xf numFmtId="0" fontId="27" fillId="2" borderId="0" xfId="0" applyFont="1" applyFill="1" applyAlignment="1">
      <alignment vertical="top"/>
    </xf>
    <xf numFmtId="0" fontId="28" fillId="2" borderId="1" xfId="0" applyFont="1" applyFill="1" applyBorder="1" applyAlignment="1">
      <alignment vertical="top"/>
    </xf>
    <xf numFmtId="0" fontId="28" fillId="2" borderId="0" xfId="0" applyFont="1" applyFill="1" applyAlignment="1">
      <alignment vertical="top"/>
    </xf>
    <xf numFmtId="0" fontId="28" fillId="2" borderId="0" xfId="0" applyFont="1" applyFill="1" applyAlignment="1">
      <alignment horizontal="right" vertical="top"/>
    </xf>
    <xf numFmtId="0" fontId="27" fillId="2" borderId="17"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70" xfId="0" applyFont="1" applyFill="1" applyBorder="1" applyAlignment="1">
      <alignment horizontal="center" vertical="center"/>
    </xf>
    <xf numFmtId="0" fontId="27" fillId="2" borderId="71"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lignment vertical="center"/>
    </xf>
    <xf numFmtId="0" fontId="30" fillId="2" borderId="23" xfId="0" applyFont="1" applyFill="1" applyBorder="1" applyAlignment="1">
      <alignment horizontal="right" vertical="center"/>
    </xf>
    <xf numFmtId="0" fontId="27" fillId="2" borderId="24" xfId="0" applyFont="1" applyFill="1" applyBorder="1">
      <alignment vertical="center"/>
    </xf>
    <xf numFmtId="0" fontId="30" fillId="2" borderId="25" xfId="0" applyFont="1" applyFill="1" applyBorder="1" applyAlignment="1">
      <alignment horizontal="right" vertical="center"/>
    </xf>
    <xf numFmtId="0" fontId="29" fillId="2" borderId="26"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72" xfId="0" applyFont="1" applyFill="1" applyBorder="1" applyAlignment="1">
      <alignment horizontal="center" vertical="center"/>
    </xf>
    <xf numFmtId="0" fontId="29" fillId="2" borderId="73" xfId="0" applyFont="1" applyFill="1" applyBorder="1" applyAlignment="1">
      <alignment horizontal="center" vertical="center"/>
    </xf>
    <xf numFmtId="0" fontId="29" fillId="7" borderId="25" xfId="0" applyFont="1" applyFill="1" applyBorder="1" applyAlignment="1">
      <alignment horizontal="center" vertical="center"/>
    </xf>
    <xf numFmtId="0" fontId="29" fillId="7" borderId="27" xfId="0" applyFont="1" applyFill="1" applyBorder="1" applyAlignment="1">
      <alignment horizontal="center" vertical="center"/>
    </xf>
    <xf numFmtId="0" fontId="30" fillId="2" borderId="28" xfId="0" applyFont="1" applyFill="1" applyBorder="1" applyAlignment="1">
      <alignment horizontal="center" vertical="center"/>
    </xf>
    <xf numFmtId="38" fontId="30" fillId="2" borderId="29" xfId="1" applyFont="1" applyFill="1" applyBorder="1">
      <alignment vertical="center"/>
    </xf>
    <xf numFmtId="38" fontId="30" fillId="2" borderId="18" xfId="1" applyFont="1" applyFill="1" applyBorder="1">
      <alignment vertical="center"/>
    </xf>
    <xf numFmtId="38" fontId="30" fillId="2" borderId="19" xfId="1" applyFont="1" applyFill="1" applyBorder="1" applyAlignment="1">
      <alignment horizontal="center" vertical="center"/>
    </xf>
    <xf numFmtId="38" fontId="30" fillId="2" borderId="10" xfId="1" applyFont="1" applyFill="1" applyBorder="1">
      <alignment vertical="center"/>
    </xf>
    <xf numFmtId="177" fontId="30" fillId="2" borderId="29" xfId="1" applyNumberFormat="1" applyFont="1" applyFill="1" applyBorder="1">
      <alignment vertical="center"/>
    </xf>
    <xf numFmtId="177" fontId="30" fillId="2" borderId="18" xfId="1" applyNumberFormat="1" applyFont="1" applyFill="1" applyBorder="1">
      <alignment vertical="center"/>
    </xf>
    <xf numFmtId="177" fontId="30" fillId="2" borderId="74" xfId="1" applyNumberFormat="1" applyFont="1" applyFill="1" applyBorder="1">
      <alignment vertical="center"/>
    </xf>
    <xf numFmtId="177" fontId="30" fillId="2" borderId="75" xfId="1" applyNumberFormat="1" applyFont="1" applyFill="1" applyBorder="1">
      <alignment vertical="center"/>
    </xf>
    <xf numFmtId="38" fontId="30" fillId="7" borderId="12" xfId="1" applyFont="1" applyFill="1" applyBorder="1">
      <alignment vertical="center"/>
    </xf>
    <xf numFmtId="38" fontId="30" fillId="7" borderId="30" xfId="1" applyFont="1" applyFill="1" applyBorder="1">
      <alignment vertical="center"/>
    </xf>
    <xf numFmtId="0" fontId="30" fillId="7" borderId="28" xfId="0" applyFont="1" applyFill="1" applyBorder="1" applyAlignment="1">
      <alignment horizontal="center" vertical="center"/>
    </xf>
    <xf numFmtId="38" fontId="30" fillId="7" borderId="17" xfId="1" applyFont="1" applyFill="1" applyBorder="1">
      <alignment vertical="center"/>
    </xf>
    <xf numFmtId="38" fontId="30" fillId="7" borderId="18" xfId="1" applyFont="1" applyFill="1" applyBorder="1">
      <alignment vertical="center"/>
    </xf>
    <xf numFmtId="38" fontId="30" fillId="7" borderId="19" xfId="1" applyFont="1" applyFill="1" applyBorder="1" applyAlignment="1">
      <alignment horizontal="center" vertical="center"/>
    </xf>
    <xf numFmtId="38" fontId="30" fillId="7" borderId="14" xfId="1" applyFont="1" applyFill="1" applyBorder="1">
      <alignment vertical="center"/>
    </xf>
    <xf numFmtId="177" fontId="30" fillId="7" borderId="17" xfId="1" applyNumberFormat="1" applyFont="1" applyFill="1" applyBorder="1">
      <alignment vertical="center"/>
    </xf>
    <xf numFmtId="177" fontId="30" fillId="7" borderId="13" xfId="1" applyNumberFormat="1" applyFont="1" applyFill="1" applyBorder="1">
      <alignment vertical="center"/>
    </xf>
    <xf numFmtId="177" fontId="30" fillId="7" borderId="70" xfId="1" applyNumberFormat="1" applyFont="1" applyFill="1" applyBorder="1">
      <alignment vertical="center"/>
    </xf>
    <xf numFmtId="177" fontId="30" fillId="7" borderId="71" xfId="1" applyNumberFormat="1" applyFont="1" applyFill="1" applyBorder="1">
      <alignment vertical="center"/>
    </xf>
    <xf numFmtId="38" fontId="30" fillId="2" borderId="17" xfId="1" applyFont="1" applyFill="1" applyBorder="1">
      <alignment vertical="center"/>
    </xf>
    <xf numFmtId="38" fontId="30" fillId="2" borderId="13" xfId="1" applyFont="1" applyFill="1" applyBorder="1">
      <alignment vertical="center"/>
    </xf>
    <xf numFmtId="38" fontId="30" fillId="2" borderId="14" xfId="1" applyFont="1" applyFill="1" applyBorder="1">
      <alignment vertical="center"/>
    </xf>
    <xf numFmtId="177" fontId="30" fillId="2" borderId="17" xfId="1" applyNumberFormat="1" applyFont="1" applyFill="1" applyBorder="1">
      <alignment vertical="center"/>
    </xf>
    <xf numFmtId="177" fontId="30" fillId="2" borderId="13" xfId="1" applyNumberFormat="1" applyFont="1" applyFill="1" applyBorder="1">
      <alignment vertical="center"/>
    </xf>
    <xf numFmtId="177" fontId="30" fillId="2" borderId="70" xfId="1" applyNumberFormat="1" applyFont="1" applyFill="1" applyBorder="1">
      <alignment vertical="center"/>
    </xf>
    <xf numFmtId="177" fontId="30" fillId="2" borderId="71" xfId="1" applyNumberFormat="1" applyFont="1" applyFill="1" applyBorder="1">
      <alignment vertical="center"/>
    </xf>
    <xf numFmtId="38" fontId="30" fillId="7" borderId="13" xfId="1" applyFont="1" applyFill="1" applyBorder="1">
      <alignment vertical="center"/>
    </xf>
    <xf numFmtId="40" fontId="30" fillId="7" borderId="10" xfId="1" applyNumberFormat="1" applyFont="1" applyFill="1" applyBorder="1">
      <alignment vertical="center"/>
    </xf>
    <xf numFmtId="40" fontId="30" fillId="7" borderId="31" xfId="1" applyNumberFormat="1" applyFont="1" applyFill="1" applyBorder="1">
      <alignment vertical="center"/>
    </xf>
    <xf numFmtId="40" fontId="30" fillId="0" borderId="10" xfId="1" applyNumberFormat="1" applyFont="1" applyFill="1" applyBorder="1">
      <alignment vertical="center"/>
    </xf>
    <xf numFmtId="40" fontId="30" fillId="0" borderId="31" xfId="1" applyNumberFormat="1" applyFont="1" applyFill="1" applyBorder="1">
      <alignment vertical="center"/>
    </xf>
    <xf numFmtId="40" fontId="30" fillId="7" borderId="14" xfId="1" applyNumberFormat="1" applyFont="1" applyFill="1" applyBorder="1">
      <alignment vertical="center"/>
    </xf>
    <xf numFmtId="40" fontId="30" fillId="7" borderId="20" xfId="1" applyNumberFormat="1" applyFont="1" applyFill="1" applyBorder="1">
      <alignment vertical="center"/>
    </xf>
    <xf numFmtId="40" fontId="30" fillId="2" borderId="14" xfId="1" applyNumberFormat="1" applyFont="1" applyFill="1" applyBorder="1">
      <alignment vertical="center"/>
    </xf>
    <xf numFmtId="40" fontId="30" fillId="2" borderId="20" xfId="1" applyNumberFormat="1" applyFont="1" applyFill="1" applyBorder="1">
      <alignment vertical="center"/>
    </xf>
    <xf numFmtId="177" fontId="30" fillId="7" borderId="72" xfId="1" applyNumberFormat="1" applyFont="1" applyFill="1" applyBorder="1">
      <alignment vertical="center"/>
    </xf>
    <xf numFmtId="177" fontId="30" fillId="7" borderId="73" xfId="1" applyNumberFormat="1" applyFont="1" applyFill="1" applyBorder="1">
      <alignment vertical="center"/>
    </xf>
    <xf numFmtId="40" fontId="30" fillId="7" borderId="25" xfId="1" applyNumberFormat="1" applyFont="1" applyFill="1" applyBorder="1">
      <alignment vertical="center"/>
    </xf>
    <xf numFmtId="40" fontId="30" fillId="7" borderId="27" xfId="1" applyNumberFormat="1" applyFont="1" applyFill="1" applyBorder="1">
      <alignment vertical="center"/>
    </xf>
    <xf numFmtId="177" fontId="30" fillId="2" borderId="68" xfId="1" applyNumberFormat="1" applyFont="1" applyFill="1" applyBorder="1">
      <alignment vertical="center"/>
    </xf>
    <xf numFmtId="38" fontId="30" fillId="2" borderId="5" xfId="1" applyFont="1" applyFill="1" applyBorder="1">
      <alignment vertical="center"/>
    </xf>
    <xf numFmtId="0" fontId="30" fillId="2" borderId="21" xfId="0" applyFont="1" applyFill="1" applyBorder="1" applyAlignment="1">
      <alignment horizontal="center" vertical="center"/>
    </xf>
    <xf numFmtId="38" fontId="30" fillId="2" borderId="26" xfId="1" applyFont="1" applyFill="1" applyBorder="1">
      <alignment vertical="center"/>
    </xf>
    <xf numFmtId="38" fontId="30" fillId="2" borderId="23" xfId="1" applyFont="1" applyFill="1" applyBorder="1">
      <alignment vertical="center"/>
    </xf>
    <xf numFmtId="38" fontId="30" fillId="2" borderId="0" xfId="1" applyFont="1" applyFill="1" applyBorder="1" applyAlignment="1">
      <alignment horizontal="center" vertical="center"/>
    </xf>
    <xf numFmtId="38" fontId="30" fillId="2" borderId="25" xfId="1" applyFont="1" applyFill="1" applyBorder="1">
      <alignment vertical="center"/>
    </xf>
    <xf numFmtId="177" fontId="30" fillId="2" borderId="26" xfId="1" applyNumberFormat="1" applyFont="1" applyFill="1" applyBorder="1">
      <alignment vertical="center"/>
    </xf>
    <xf numFmtId="0" fontId="30" fillId="7" borderId="16" xfId="0" applyFont="1" applyFill="1" applyBorder="1" applyAlignment="1">
      <alignment horizontal="center" vertical="center"/>
    </xf>
    <xf numFmtId="38" fontId="30" fillId="7" borderId="32" xfId="1" applyFont="1" applyFill="1" applyBorder="1" applyAlignment="1">
      <alignment horizontal="center" vertical="center"/>
    </xf>
    <xf numFmtId="0" fontId="30" fillId="7" borderId="33" xfId="0" applyFont="1" applyFill="1" applyBorder="1" applyAlignment="1">
      <alignment horizontal="center" vertical="center"/>
    </xf>
    <xf numFmtId="38" fontId="30" fillId="7" borderId="34" xfId="1" applyFont="1" applyFill="1" applyBorder="1">
      <alignment vertical="center"/>
    </xf>
    <xf numFmtId="38" fontId="30" fillId="7" borderId="35" xfId="1" applyFont="1" applyFill="1" applyBorder="1">
      <alignment vertical="center"/>
    </xf>
    <xf numFmtId="38" fontId="30" fillId="7" borderId="36" xfId="1" applyFont="1" applyFill="1" applyBorder="1" applyAlignment="1">
      <alignment horizontal="center" vertical="center"/>
    </xf>
    <xf numFmtId="38" fontId="30" fillId="7" borderId="37" xfId="1" applyFont="1" applyFill="1" applyBorder="1">
      <alignment vertical="center"/>
    </xf>
    <xf numFmtId="177" fontId="30" fillId="7" borderId="34" xfId="1" applyNumberFormat="1" applyFont="1" applyFill="1" applyBorder="1">
      <alignment vertical="center"/>
    </xf>
    <xf numFmtId="177" fontId="30" fillId="7" borderId="35" xfId="1" applyNumberFormat="1" applyFont="1" applyFill="1" applyBorder="1">
      <alignment vertical="center"/>
    </xf>
    <xf numFmtId="177" fontId="30" fillId="7" borderId="76" xfId="1" applyNumberFormat="1" applyFont="1" applyFill="1" applyBorder="1">
      <alignment vertical="center"/>
    </xf>
    <xf numFmtId="177" fontId="30" fillId="7" borderId="77" xfId="1" applyNumberFormat="1" applyFont="1" applyFill="1" applyBorder="1">
      <alignment vertical="center"/>
    </xf>
    <xf numFmtId="0" fontId="27" fillId="2" borderId="0" xfId="0" applyFont="1" applyFill="1" applyAlignment="1">
      <alignment horizontal="center" vertical="center"/>
    </xf>
    <xf numFmtId="38" fontId="27" fillId="2" borderId="0" xfId="1" applyFont="1" applyFill="1" applyBorder="1">
      <alignment vertical="center"/>
    </xf>
    <xf numFmtId="0" fontId="30" fillId="2" borderId="38" xfId="0" applyFont="1" applyFill="1" applyBorder="1" applyAlignment="1">
      <alignment horizontal="center" vertical="center"/>
    </xf>
    <xf numFmtId="0" fontId="30" fillId="2" borderId="38" xfId="0" applyFont="1" applyFill="1" applyBorder="1">
      <alignment vertical="center"/>
    </xf>
    <xf numFmtId="0" fontId="32" fillId="2" borderId="78" xfId="0" applyFont="1" applyFill="1" applyBorder="1" applyAlignment="1">
      <alignment horizontal="left" vertical="center"/>
    </xf>
    <xf numFmtId="0" fontId="32" fillId="2" borderId="79" xfId="0" applyFont="1" applyFill="1" applyBorder="1">
      <alignment vertical="center"/>
    </xf>
    <xf numFmtId="0" fontId="32" fillId="2" borderId="80" xfId="0" applyFont="1" applyFill="1" applyBorder="1">
      <alignment vertical="center"/>
    </xf>
    <xf numFmtId="0" fontId="32" fillId="2" borderId="39" xfId="0" applyFont="1" applyFill="1" applyBorder="1" applyAlignment="1">
      <alignment horizontal="left" vertical="center"/>
    </xf>
    <xf numFmtId="0" fontId="32" fillId="2" borderId="0" xfId="0" applyFont="1" applyFill="1">
      <alignment vertical="center"/>
    </xf>
    <xf numFmtId="0" fontId="32" fillId="2" borderId="40" xfId="0" applyFont="1" applyFill="1" applyBorder="1">
      <alignment vertical="center"/>
    </xf>
    <xf numFmtId="0" fontId="32" fillId="2" borderId="39" xfId="0" applyFont="1" applyFill="1" applyBorder="1" applyAlignment="1">
      <alignment horizontal="center" vertical="center"/>
    </xf>
    <xf numFmtId="0" fontId="34" fillId="2" borderId="39" xfId="0" applyFont="1" applyFill="1" applyBorder="1" applyAlignment="1">
      <alignment horizontal="left" vertical="center"/>
    </xf>
    <xf numFmtId="0" fontId="33" fillId="2" borderId="39" xfId="0" applyFont="1" applyFill="1" applyBorder="1">
      <alignment vertical="center"/>
    </xf>
    <xf numFmtId="0" fontId="32" fillId="2" borderId="39" xfId="0" applyFont="1" applyFill="1" applyBorder="1">
      <alignment vertical="center"/>
    </xf>
    <xf numFmtId="0" fontId="34" fillId="2" borderId="39" xfId="0" applyFont="1" applyFill="1" applyBorder="1">
      <alignment vertical="center"/>
    </xf>
    <xf numFmtId="0" fontId="32" fillId="2" borderId="41" xfId="0" applyFont="1" applyFill="1" applyBorder="1" applyAlignment="1">
      <alignment horizontal="left" vertical="center"/>
    </xf>
    <xf numFmtId="0" fontId="32" fillId="2" borderId="38" xfId="0" applyFont="1" applyFill="1" applyBorder="1">
      <alignment vertical="center"/>
    </xf>
    <xf numFmtId="0" fontId="32" fillId="2" borderId="42" xfId="0" applyFont="1" applyFill="1" applyBorder="1">
      <alignment vertical="center"/>
    </xf>
    <xf numFmtId="0" fontId="27" fillId="2" borderId="14" xfId="0" applyFont="1" applyFill="1" applyBorder="1" applyAlignment="1">
      <alignment horizontal="center" vertical="center"/>
    </xf>
    <xf numFmtId="0" fontId="33" fillId="2" borderId="39" xfId="0" applyFont="1" applyFill="1" applyBorder="1" applyAlignment="1">
      <alignment horizontal="left" vertical="center"/>
    </xf>
    <xf numFmtId="0" fontId="29" fillId="2" borderId="17" xfId="0" applyFont="1" applyFill="1" applyBorder="1" applyAlignment="1">
      <alignment horizontal="center" vertical="center"/>
    </xf>
    <xf numFmtId="10" fontId="29" fillId="2" borderId="13" xfId="2" applyNumberFormat="1" applyFont="1" applyFill="1" applyBorder="1" applyAlignment="1">
      <alignment horizontal="center" vertical="center"/>
    </xf>
    <xf numFmtId="10" fontId="29" fillId="2" borderId="14" xfId="2" applyNumberFormat="1" applyFont="1" applyFill="1" applyBorder="1" applyAlignment="1">
      <alignment horizontal="center" vertical="center"/>
    </xf>
    <xf numFmtId="10" fontId="29" fillId="2" borderId="32" xfId="2" applyNumberFormat="1" applyFont="1" applyFill="1" applyBorder="1" applyAlignment="1">
      <alignment horizontal="center" vertical="center"/>
    </xf>
    <xf numFmtId="10" fontId="29" fillId="2" borderId="68" xfId="2" applyNumberFormat="1" applyFont="1" applyFill="1" applyBorder="1" applyAlignment="1">
      <alignment horizontal="center" vertical="center"/>
    </xf>
    <xf numFmtId="10" fontId="29" fillId="2" borderId="69" xfId="2" applyNumberFormat="1" applyFont="1" applyFill="1" applyBorder="1" applyAlignment="1">
      <alignment horizontal="center" vertical="center"/>
    </xf>
    <xf numFmtId="176" fontId="29" fillId="2" borderId="32" xfId="0" applyNumberFormat="1" applyFont="1" applyFill="1" applyBorder="1" applyAlignment="1">
      <alignment horizontal="center" vertical="center"/>
    </xf>
    <xf numFmtId="176" fontId="29" fillId="2" borderId="15" xfId="0" applyNumberFormat="1" applyFont="1" applyFill="1" applyBorder="1" applyAlignment="1">
      <alignment horizontal="center" vertical="center"/>
    </xf>
    <xf numFmtId="38" fontId="25" fillId="2" borderId="0" xfId="1" applyFont="1" applyFill="1" applyBorder="1" applyAlignment="1">
      <alignment horizontal="left" vertical="top" wrapText="1"/>
    </xf>
    <xf numFmtId="0" fontId="31" fillId="2" borderId="0" xfId="0" applyFont="1" applyFill="1" applyAlignment="1">
      <alignment horizontal="left" vertical="center"/>
    </xf>
    <xf numFmtId="0" fontId="25" fillId="2" borderId="0" xfId="0" applyFont="1" applyFill="1" applyAlignment="1">
      <alignment horizontal="left" vertical="center"/>
    </xf>
    <xf numFmtId="0" fontId="24" fillId="2" borderId="0" xfId="0" applyFont="1" applyFill="1" applyAlignment="1">
      <alignment horizontal="left"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0" xfId="0" applyFont="1" applyFill="1" applyAlignment="1">
      <alignment horizontal="center" vertical="center"/>
    </xf>
    <xf numFmtId="0" fontId="29" fillId="2" borderId="12"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9"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66" xfId="0" applyFont="1" applyFill="1" applyBorder="1" applyAlignment="1">
      <alignment horizontal="center" vertical="center" wrapText="1"/>
    </xf>
    <xf numFmtId="0" fontId="30" fillId="2" borderId="67"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xf>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68" xfId="0" applyFont="1" applyFill="1" applyBorder="1" applyAlignment="1">
      <alignment horizontal="center" vertical="center" wrapText="1"/>
    </xf>
    <xf numFmtId="0" fontId="27" fillId="2" borderId="69" xfId="0" applyFont="1" applyFill="1" applyBorder="1" applyAlignment="1">
      <alignment horizontal="center" vertical="center" wrapText="1"/>
    </xf>
    <xf numFmtId="0" fontId="27" fillId="2" borderId="15" xfId="0" applyFont="1" applyFill="1" applyBorder="1" applyAlignment="1">
      <alignment horizontal="center" vertical="center"/>
    </xf>
    <xf numFmtId="0" fontId="29" fillId="2" borderId="16" xfId="0" applyFont="1" applyFill="1" applyBorder="1" applyAlignment="1">
      <alignment horizontal="center" vertical="center"/>
    </xf>
    <xf numFmtId="5" fontId="0" fillId="2" borderId="17" xfId="0" applyNumberFormat="1" applyFill="1" applyBorder="1" applyProtection="1">
      <alignment vertical="center"/>
      <protection locked="0"/>
    </xf>
  </cellXfs>
  <cellStyles count="9">
    <cellStyle name="Background" xfId="4" xr:uid="{C2B9ED0D-2D1C-46F1-9C49-FAD86DFFC424}"/>
    <cellStyle name="パーセント" xfId="2" builtinId="5"/>
    <cellStyle name="ハイパーリンク" xfId="8" builtinId="8"/>
    <cellStyle name="桁区切り" xfId="1" builtinId="6"/>
    <cellStyle name="桁区切り 2" xfId="5" xr:uid="{B9909EAE-CDB1-4519-AD1E-51507F8C8C9E}"/>
    <cellStyle name="標準" xfId="0" builtinId="0"/>
    <cellStyle name="標準 2" xfId="3" xr:uid="{2108961A-EDF6-44E4-A7CC-D13D95F887C1}"/>
    <cellStyle name="標準 2 2" xfId="7" xr:uid="{613D637C-9254-425D-8AEB-F2F54F9EF001}"/>
    <cellStyle name="標準_01_21" xfId="6" xr:uid="{90E56BE7-712F-4DBF-A5F8-64ECA67FF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seisakunitsuite/bunya/0000108634.html" TargetMode="External"/><Relationship Id="rId2" Type="http://schemas.openxmlformats.org/officeDocument/2006/relationships/hyperlink" Target="https://www.kyoukaikenpo.or.jp/g7/cat330/sb3150/" TargetMode="External"/><Relationship Id="rId1" Type="http://schemas.openxmlformats.org/officeDocument/2006/relationships/hyperlink" Target="https://www.nta.go.jp/publication/pamph/kakobun/gensen/01.ht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3B23-5EBA-4B09-8FA6-96086FB7B6F2}">
  <dimension ref="A2:C25"/>
  <sheetViews>
    <sheetView tabSelected="1" workbookViewId="0">
      <selection activeCell="C26" sqref="C26"/>
    </sheetView>
  </sheetViews>
  <sheetFormatPr defaultRowHeight="18.75"/>
  <cols>
    <col min="1" max="1" width="27.5" customWidth="1"/>
    <col min="2" max="2" width="12.5" customWidth="1"/>
    <col min="3" max="3" width="10.25" bestFit="1" customWidth="1"/>
  </cols>
  <sheetData>
    <row r="2" spans="1:3">
      <c r="A2" s="28" t="s">
        <v>54</v>
      </c>
      <c r="B2" s="29">
        <v>32874</v>
      </c>
      <c r="C2" s="5"/>
    </row>
    <row r="3" spans="1:3">
      <c r="A3" s="28" t="s">
        <v>55</v>
      </c>
      <c r="B3" s="30">
        <f ca="1">DATEDIF(B2,TODAY(),"Y")</f>
        <v>36</v>
      </c>
    </row>
    <row r="4" spans="1:3">
      <c r="A4" s="28" t="s">
        <v>56</v>
      </c>
      <c r="B4" s="31">
        <v>0</v>
      </c>
    </row>
    <row r="5" spans="1:3">
      <c r="A5" s="28" t="s">
        <v>71</v>
      </c>
      <c r="B5" s="32">
        <v>200000</v>
      </c>
    </row>
    <row r="6" spans="1:3">
      <c r="A6" s="28" t="s">
        <v>146</v>
      </c>
      <c r="B6" s="33">
        <f>SUM(計算シート!A2:A50)</f>
        <v>200000</v>
      </c>
    </row>
    <row r="7" spans="1:3">
      <c r="A7" s="28" t="s">
        <v>147</v>
      </c>
      <c r="B7" s="32">
        <v>200000</v>
      </c>
    </row>
    <row r="8" spans="1:3">
      <c r="A8" s="28" t="s">
        <v>58</v>
      </c>
      <c r="B8" s="33">
        <f ca="1">IF(B3&lt;40,LOOKUP(B7,社会保険料!B12:B61,社会保険料!F12:F61),LOOKUP(B7,社会保険料!B12:B61,社会保険料!H12:H61))</f>
        <v>19879.999999999996</v>
      </c>
    </row>
    <row r="9" spans="1:3">
      <c r="A9" s="28" t="s">
        <v>59</v>
      </c>
      <c r="B9" s="33">
        <f ca="1">ROUND(IF(B3&lt;40,LOOKUP(B7,社会保険料!B12:B61,社会保険料!G12:G61),LOOKUP(B7,社会保険料!B12:B61,社会保険料!I12:I61)),0)</f>
        <v>9940</v>
      </c>
    </row>
    <row r="10" spans="1:3" s="150" customFormat="1">
      <c r="A10" s="28" t="s">
        <v>250</v>
      </c>
      <c r="B10" s="33">
        <f>LOOKUP($B$7,社会保険料!B16:B44,社会保険料!J16:J44)</f>
        <v>460</v>
      </c>
    </row>
    <row r="11" spans="1:3" s="150" customFormat="1">
      <c r="A11" s="28" t="s">
        <v>251</v>
      </c>
      <c r="B11" s="33">
        <f>LOOKUP($B$7,社会保険料!B16:B44,社会保険料!K16:K44)</f>
        <v>230</v>
      </c>
    </row>
    <row r="12" spans="1:3">
      <c r="A12" s="28" t="s">
        <v>60</v>
      </c>
      <c r="B12" s="33">
        <f>IF($B$7&gt;650000,社会保険料!L45,(IF($B$7&lt;98000,社会保険料!L14,LOOKUP($B$7,社会保険料!B16:B44,社会保険料!L16:L44))))</f>
        <v>36600</v>
      </c>
    </row>
    <row r="13" spans="1:3">
      <c r="A13" s="28" t="s">
        <v>61</v>
      </c>
      <c r="B13" s="33">
        <f>IF($B$7&gt;650000,社会保険料!L45,(IF($B$7&lt;98000,社会保険料!L14,LOOKUP($B$7,社会保険料!B16:B44,社会保険料!M16:M44))))</f>
        <v>18300</v>
      </c>
    </row>
    <row r="14" spans="1:3">
      <c r="A14" s="28" t="s">
        <v>143</v>
      </c>
      <c r="B14" s="296" t="s">
        <v>62</v>
      </c>
    </row>
    <row r="15" spans="1:3">
      <c r="A15" s="28" t="s">
        <v>68</v>
      </c>
      <c r="B15" s="33">
        <f>$B$5*LOOKUP($B$14,雇用保険料率!A2:A5,雇用保険料率!D2:D5)</f>
        <v>2700.0000000000005</v>
      </c>
    </row>
    <row r="16" spans="1:3">
      <c r="A16" s="28" t="s">
        <v>69</v>
      </c>
      <c r="B16" s="33">
        <f>$B$5*LOOKUP($B$14,雇用保険料率!$A$2:$A$5,雇用保険料率!$B$2:$B$5)</f>
        <v>1000</v>
      </c>
    </row>
    <row r="17" spans="1:3">
      <c r="A17" s="28" t="s">
        <v>70</v>
      </c>
      <c r="B17" s="33">
        <f ca="1">B5-(B9+B11+B13+B16)</f>
        <v>170530</v>
      </c>
    </row>
    <row r="18" spans="1:3">
      <c r="A18" s="28" t="s">
        <v>73</v>
      </c>
      <c r="B18" s="33">
        <f ca="1">SUM(計算シート!C3:C285)</f>
        <v>3270</v>
      </c>
    </row>
    <row r="19" spans="1:3">
      <c r="A19" s="28" t="s">
        <v>74</v>
      </c>
      <c r="B19" s="32"/>
    </row>
    <row r="20" spans="1:3">
      <c r="A20" s="28" t="s">
        <v>75</v>
      </c>
      <c r="B20" s="33">
        <f ca="1">B17-SUM(B18:B19)</f>
        <v>167260</v>
      </c>
    </row>
    <row r="21" spans="1:3" s="150" customFormat="1">
      <c r="A21" s="28" t="s">
        <v>247</v>
      </c>
      <c r="B21" s="33">
        <f>B5*12</f>
        <v>2400000</v>
      </c>
    </row>
    <row r="23" spans="1:3">
      <c r="A23" t="s">
        <v>140</v>
      </c>
      <c r="B23" s="27" t="s">
        <v>139</v>
      </c>
      <c r="C23" t="s">
        <v>252</v>
      </c>
    </row>
    <row r="24" spans="1:3">
      <c r="A24" t="s">
        <v>141</v>
      </c>
      <c r="B24" s="27" t="s">
        <v>142</v>
      </c>
      <c r="C24" t="s">
        <v>253</v>
      </c>
    </row>
    <row r="25" spans="1:3">
      <c r="A25" t="s">
        <v>145</v>
      </c>
      <c r="B25" s="27" t="s">
        <v>248</v>
      </c>
      <c r="C25" t="s">
        <v>254</v>
      </c>
    </row>
  </sheetData>
  <sheetProtection formatCells="0"/>
  <phoneticPr fontId="2"/>
  <hyperlinks>
    <hyperlink ref="B23" r:id="rId1" xr:uid="{EF43CF0C-CD1B-4A4F-B47F-6528290897D3}"/>
    <hyperlink ref="B24" r:id="rId2" xr:uid="{997593C8-8685-441B-81FE-06905464D1A5}"/>
    <hyperlink ref="B25" r:id="rId3" xr:uid="{CD0A9910-FD11-42AD-A489-77C79BF1294A}"/>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20BC4BF1-4518-4B29-8539-4BB8F0765885}">
          <x14:formula1>
            <xm:f>雇用保険料率!$A$2:$A$5</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66A3-2DB2-4F68-A355-3948A95DE435}">
  <dimension ref="A1:G13"/>
  <sheetViews>
    <sheetView workbookViewId="0">
      <selection activeCell="B2" sqref="B2"/>
    </sheetView>
  </sheetViews>
  <sheetFormatPr defaultRowHeight="18.75"/>
  <cols>
    <col min="1" max="7" width="17.125" customWidth="1"/>
  </cols>
  <sheetData>
    <row r="1" spans="1:7" ht="36" customHeight="1">
      <c r="A1" s="18" t="s">
        <v>76</v>
      </c>
      <c r="B1" s="19">
        <v>46113</v>
      </c>
      <c r="F1" s="17" t="s">
        <v>106</v>
      </c>
      <c r="G1" s="23">
        <f ca="1">G7-G13+C13+D13</f>
        <v>167260</v>
      </c>
    </row>
    <row r="2" spans="1:7">
      <c r="A2" s="34" t="s">
        <v>77</v>
      </c>
      <c r="B2" s="7" t="s">
        <v>78</v>
      </c>
      <c r="C2" s="7" t="s">
        <v>79</v>
      </c>
      <c r="D2" s="7" t="s">
        <v>80</v>
      </c>
      <c r="E2" s="7" t="s">
        <v>81</v>
      </c>
      <c r="F2" s="8" t="s">
        <v>82</v>
      </c>
      <c r="G2" s="7" t="s">
        <v>83</v>
      </c>
    </row>
    <row r="3" spans="1:7">
      <c r="A3" s="35"/>
      <c r="B3" s="20">
        <f>基礎データ!B5</f>
        <v>200000</v>
      </c>
      <c r="C3" s="10"/>
      <c r="D3" s="10"/>
      <c r="E3" s="10"/>
      <c r="F3" s="11"/>
      <c r="G3" s="12"/>
    </row>
    <row r="4" spans="1:7">
      <c r="A4" s="35"/>
      <c r="B4" s="7" t="s">
        <v>84</v>
      </c>
      <c r="C4" s="7" t="s">
        <v>85</v>
      </c>
      <c r="D4" s="7" t="s">
        <v>86</v>
      </c>
      <c r="E4" s="7" t="s">
        <v>87</v>
      </c>
      <c r="F4" s="8" t="s">
        <v>88</v>
      </c>
      <c r="G4" s="7"/>
    </row>
    <row r="5" spans="1:7">
      <c r="A5" s="35"/>
      <c r="B5" s="9"/>
      <c r="C5" s="9"/>
      <c r="D5" s="9"/>
      <c r="E5" s="9"/>
      <c r="F5" s="13"/>
      <c r="G5" s="9"/>
    </row>
    <row r="6" spans="1:7">
      <c r="A6" s="35"/>
      <c r="B6" s="7" t="s">
        <v>89</v>
      </c>
      <c r="C6" s="7" t="s">
        <v>90</v>
      </c>
      <c r="D6" s="14"/>
      <c r="E6" s="7"/>
      <c r="F6" s="8"/>
      <c r="G6" s="7" t="s">
        <v>91</v>
      </c>
    </row>
    <row r="7" spans="1:7">
      <c r="A7" s="36"/>
      <c r="B7" s="21">
        <f>B3+C3+D3+E3+F3+G3+C5-D5-E5</f>
        <v>200000</v>
      </c>
      <c r="C7" s="21">
        <f>B5+F5</f>
        <v>0</v>
      </c>
      <c r="D7" s="15"/>
      <c r="E7" s="12"/>
      <c r="F7" s="16"/>
      <c r="G7" s="21">
        <f>B7+C7</f>
        <v>200000</v>
      </c>
    </row>
    <row r="8" spans="1:7">
      <c r="A8" s="34" t="s">
        <v>92</v>
      </c>
      <c r="B8" s="7" t="s">
        <v>93</v>
      </c>
      <c r="C8" s="7" t="s">
        <v>94</v>
      </c>
      <c r="D8" s="7" t="s">
        <v>249</v>
      </c>
      <c r="E8" s="7" t="s">
        <v>95</v>
      </c>
      <c r="F8" s="8" t="s">
        <v>96</v>
      </c>
      <c r="G8" s="7" t="s">
        <v>97</v>
      </c>
    </row>
    <row r="9" spans="1:7">
      <c r="A9" s="35"/>
      <c r="B9" s="20">
        <f ca="1">基礎データ!B9</f>
        <v>9940</v>
      </c>
      <c r="C9" s="20">
        <f>基礎データ!B13</f>
        <v>18300</v>
      </c>
      <c r="D9" s="20">
        <f>基礎データ!B11</f>
        <v>230</v>
      </c>
      <c r="E9" s="20">
        <f>基礎データ!B16</f>
        <v>1000</v>
      </c>
      <c r="F9" s="22">
        <f ca="1">SUM(B9:E9)</f>
        <v>29470</v>
      </c>
      <c r="G9" s="20">
        <f ca="1">B7-F9</f>
        <v>170530</v>
      </c>
    </row>
    <row r="10" spans="1:7">
      <c r="A10" s="35"/>
      <c r="B10" s="7" t="s">
        <v>98</v>
      </c>
      <c r="C10" s="7" t="s">
        <v>99</v>
      </c>
      <c r="D10" s="7"/>
      <c r="E10" s="7"/>
      <c r="F10" s="8" t="s">
        <v>100</v>
      </c>
      <c r="G10" s="7"/>
    </row>
    <row r="11" spans="1:7">
      <c r="A11" s="35"/>
      <c r="B11" s="20">
        <f ca="1">基礎データ!B18</f>
        <v>3270</v>
      </c>
      <c r="C11" s="20">
        <f>基礎データ!B19</f>
        <v>0</v>
      </c>
      <c r="D11" s="9"/>
      <c r="E11" s="9"/>
      <c r="F11" s="22">
        <f ca="1">B11+C11</f>
        <v>3270</v>
      </c>
      <c r="G11" s="9"/>
    </row>
    <row r="12" spans="1:7">
      <c r="A12" s="35"/>
      <c r="B12" s="7" t="s">
        <v>101</v>
      </c>
      <c r="C12" s="7" t="s">
        <v>102</v>
      </c>
      <c r="D12" s="7" t="s">
        <v>103</v>
      </c>
      <c r="E12" s="7"/>
      <c r="F12" s="8" t="s">
        <v>104</v>
      </c>
      <c r="G12" s="7" t="s">
        <v>105</v>
      </c>
    </row>
    <row r="13" spans="1:7">
      <c r="A13" s="36"/>
      <c r="B13" s="9"/>
      <c r="C13" s="9"/>
      <c r="D13" s="9"/>
      <c r="E13" s="9"/>
      <c r="F13" s="22">
        <f ca="1">F11+B13</f>
        <v>3270</v>
      </c>
      <c r="G13" s="20">
        <f ca="1">F9+F13</f>
        <v>32740</v>
      </c>
    </row>
  </sheetData>
  <mergeCells count="2">
    <mergeCell ref="A2:A7"/>
    <mergeCell ref="A8:A13"/>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08A7-86DB-491C-A755-60E53526AC04}">
  <dimension ref="A1:N86"/>
  <sheetViews>
    <sheetView topLeftCell="A10" workbookViewId="0">
      <selection activeCell="J6" sqref="J6:K6"/>
    </sheetView>
  </sheetViews>
  <sheetFormatPr defaultRowHeight="9.75"/>
  <cols>
    <col min="1" max="1" width="7.5" style="4" customWidth="1"/>
    <col min="2" max="3" width="8.25" style="1" customWidth="1"/>
    <col min="4" max="4" width="2" style="1" customWidth="1"/>
    <col min="5" max="5" width="8.25" style="1" customWidth="1"/>
    <col min="6" max="9" width="11.375" style="1" customWidth="1"/>
    <col min="10" max="11" width="13.75" style="1" customWidth="1"/>
    <col min="12" max="16384" width="9" style="1"/>
  </cols>
  <sheetData>
    <row r="1" spans="1:13" ht="25.5" customHeight="1">
      <c r="A1" s="151" t="s">
        <v>198</v>
      </c>
      <c r="B1" s="152"/>
      <c r="C1" s="152"/>
      <c r="D1" s="152"/>
      <c r="E1" s="152"/>
      <c r="F1" s="152"/>
      <c r="G1" s="152"/>
      <c r="H1" s="152"/>
      <c r="I1" s="152"/>
      <c r="J1" s="152"/>
      <c r="K1" s="152"/>
      <c r="L1" s="152"/>
      <c r="M1" s="152"/>
    </row>
    <row r="2" spans="1:13" ht="6" customHeight="1">
      <c r="A2" s="153"/>
      <c r="B2" s="153"/>
      <c r="C2" s="153"/>
      <c r="D2" s="153"/>
      <c r="E2" s="153"/>
      <c r="F2" s="153"/>
      <c r="G2" s="153"/>
      <c r="H2" s="153"/>
      <c r="I2" s="153"/>
      <c r="J2" s="153"/>
      <c r="K2" s="153"/>
      <c r="L2" s="153"/>
      <c r="M2" s="153"/>
    </row>
    <row r="3" spans="1:13" ht="14.25" customHeight="1">
      <c r="A3" s="154" t="s">
        <v>199</v>
      </c>
      <c r="B3" s="155"/>
      <c r="C3" s="156"/>
      <c r="D3" s="156"/>
      <c r="E3" s="156" t="s">
        <v>200</v>
      </c>
      <c r="F3" s="156"/>
      <c r="G3" s="156"/>
      <c r="H3" s="156"/>
      <c r="I3" s="157" t="s">
        <v>201</v>
      </c>
      <c r="J3" s="158"/>
      <c r="K3" s="158"/>
      <c r="L3" s="158"/>
      <c r="M3" s="158"/>
    </row>
    <row r="4" spans="1:13" s="2" customFormat="1" ht="14.25" customHeight="1">
      <c r="A4" s="159" t="s">
        <v>202</v>
      </c>
      <c r="B4" s="159"/>
      <c r="C4" s="160"/>
      <c r="D4" s="160"/>
      <c r="E4" s="160" t="s">
        <v>203</v>
      </c>
      <c r="F4" s="160"/>
      <c r="G4" s="160"/>
      <c r="H4" s="160"/>
      <c r="I4" s="160"/>
      <c r="J4" s="161"/>
      <c r="K4" s="161"/>
      <c r="L4" s="161"/>
      <c r="M4" s="161"/>
    </row>
    <row r="5" spans="1:13" s="2" customFormat="1" ht="3.75" customHeight="1" thickBot="1">
      <c r="A5" s="162" t="s">
        <v>204</v>
      </c>
      <c r="B5" s="162"/>
      <c r="C5" s="162"/>
      <c r="D5" s="162"/>
      <c r="E5" s="162"/>
      <c r="F5" s="162"/>
      <c r="G5" s="163"/>
      <c r="H5" s="163"/>
      <c r="I5" s="163"/>
      <c r="J5" s="163"/>
      <c r="K5" s="163"/>
      <c r="L5" s="163"/>
      <c r="M5" s="164" t="s">
        <v>0</v>
      </c>
    </row>
    <row r="6" spans="1:13" ht="16.5" customHeight="1" thickTop="1">
      <c r="A6" s="272" t="s">
        <v>1</v>
      </c>
      <c r="B6" s="273"/>
      <c r="C6" s="276" t="s">
        <v>2</v>
      </c>
      <c r="D6" s="277"/>
      <c r="E6" s="273"/>
      <c r="F6" s="283" t="s">
        <v>205</v>
      </c>
      <c r="G6" s="284"/>
      <c r="H6" s="284"/>
      <c r="I6" s="284"/>
      <c r="J6" s="285" t="s">
        <v>206</v>
      </c>
      <c r="K6" s="286"/>
      <c r="L6" s="287" t="s">
        <v>207</v>
      </c>
      <c r="M6" s="288"/>
    </row>
    <row r="7" spans="1:13" ht="21" customHeight="1">
      <c r="A7" s="274"/>
      <c r="B7" s="275"/>
      <c r="C7" s="278"/>
      <c r="D7" s="279"/>
      <c r="E7" s="280"/>
      <c r="F7" s="289" t="s">
        <v>3</v>
      </c>
      <c r="G7" s="290"/>
      <c r="H7" s="289" t="s">
        <v>4</v>
      </c>
      <c r="I7" s="291"/>
      <c r="J7" s="292" t="s">
        <v>208</v>
      </c>
      <c r="K7" s="293"/>
      <c r="L7" s="291" t="s">
        <v>5</v>
      </c>
      <c r="M7" s="294"/>
    </row>
    <row r="8" spans="1:13" ht="25.5" customHeight="1">
      <c r="A8" s="295" t="s">
        <v>6</v>
      </c>
      <c r="B8" s="260" t="s">
        <v>7</v>
      </c>
      <c r="C8" s="278"/>
      <c r="D8" s="279"/>
      <c r="E8" s="280"/>
      <c r="F8" s="261">
        <v>9.9399999999999988E-2</v>
      </c>
      <c r="G8" s="262"/>
      <c r="H8" s="261">
        <v>0.11559999999999998</v>
      </c>
      <c r="I8" s="263"/>
      <c r="J8" s="264">
        <v>2.3E-3</v>
      </c>
      <c r="K8" s="265"/>
      <c r="L8" s="266">
        <v>0.183</v>
      </c>
      <c r="M8" s="267"/>
    </row>
    <row r="9" spans="1:13" ht="18" customHeight="1">
      <c r="A9" s="295"/>
      <c r="B9" s="260"/>
      <c r="C9" s="281"/>
      <c r="D9" s="282"/>
      <c r="E9" s="275"/>
      <c r="F9" s="165" t="s">
        <v>8</v>
      </c>
      <c r="G9" s="165" t="s">
        <v>9</v>
      </c>
      <c r="H9" s="165" t="s">
        <v>8</v>
      </c>
      <c r="I9" s="166" t="s">
        <v>9</v>
      </c>
      <c r="J9" s="167" t="s">
        <v>8</v>
      </c>
      <c r="K9" s="168" t="s">
        <v>9</v>
      </c>
      <c r="L9" s="258" t="s">
        <v>8</v>
      </c>
      <c r="M9" s="169" t="s">
        <v>9</v>
      </c>
    </row>
    <row r="10" spans="1:13" ht="15.75" customHeight="1">
      <c r="A10" s="170"/>
      <c r="B10" s="171"/>
      <c r="C10" s="172" t="s">
        <v>10</v>
      </c>
      <c r="D10" s="173"/>
      <c r="E10" s="174" t="s">
        <v>11</v>
      </c>
      <c r="F10" s="175"/>
      <c r="G10" s="175"/>
      <c r="H10" s="175"/>
      <c r="I10" s="176"/>
      <c r="J10" s="177"/>
      <c r="K10" s="178"/>
      <c r="L10" s="179"/>
      <c r="M10" s="180"/>
    </row>
    <row r="11" spans="1:13" ht="15.75" customHeight="1">
      <c r="A11" s="181">
        <v>1</v>
      </c>
      <c r="B11" s="182">
        <v>58000</v>
      </c>
      <c r="C11" s="183"/>
      <c r="D11" s="184" t="s">
        <v>107</v>
      </c>
      <c r="E11" s="185">
        <v>63000</v>
      </c>
      <c r="F11" s="186">
        <v>5765.1999999999989</v>
      </c>
      <c r="G11" s="186">
        <v>2882.5999999999995</v>
      </c>
      <c r="H11" s="186">
        <v>6704.7999999999993</v>
      </c>
      <c r="I11" s="187">
        <v>3352.3999999999996</v>
      </c>
      <c r="J11" s="188">
        <v>133.4</v>
      </c>
      <c r="K11" s="189">
        <v>66.7</v>
      </c>
      <c r="L11" s="190"/>
      <c r="M11" s="191"/>
    </row>
    <row r="12" spans="1:13" ht="10.5" customHeight="1">
      <c r="A12" s="192">
        <v>2</v>
      </c>
      <c r="B12" s="193">
        <v>68000</v>
      </c>
      <c r="C12" s="194">
        <v>63000</v>
      </c>
      <c r="D12" s="195" t="s">
        <v>107</v>
      </c>
      <c r="E12" s="196">
        <v>73000</v>
      </c>
      <c r="F12" s="197">
        <v>6759.1999999999989</v>
      </c>
      <c r="G12" s="197">
        <v>3379.5999999999995</v>
      </c>
      <c r="H12" s="197">
        <v>7860.7999999999984</v>
      </c>
      <c r="I12" s="198">
        <v>3930.3999999999992</v>
      </c>
      <c r="J12" s="199">
        <v>156.4</v>
      </c>
      <c r="K12" s="200">
        <v>78.2</v>
      </c>
      <c r="L12" s="190"/>
      <c r="M12" s="191"/>
    </row>
    <row r="13" spans="1:13" ht="10.5" customHeight="1">
      <c r="A13" s="181">
        <v>3</v>
      </c>
      <c r="B13" s="201">
        <v>78000</v>
      </c>
      <c r="C13" s="202">
        <v>73000</v>
      </c>
      <c r="D13" s="184" t="s">
        <v>107</v>
      </c>
      <c r="E13" s="203">
        <v>83000</v>
      </c>
      <c r="F13" s="204">
        <v>7753.1999999999989</v>
      </c>
      <c r="G13" s="204">
        <v>3876.5999999999995</v>
      </c>
      <c r="H13" s="204">
        <v>9016.7999999999993</v>
      </c>
      <c r="I13" s="205">
        <v>4508.3999999999996</v>
      </c>
      <c r="J13" s="206">
        <v>179.4</v>
      </c>
      <c r="K13" s="207">
        <v>89.7</v>
      </c>
      <c r="L13" s="190"/>
      <c r="M13" s="191"/>
    </row>
    <row r="14" spans="1:13" ht="10.5" customHeight="1">
      <c r="A14" s="192" t="s">
        <v>209</v>
      </c>
      <c r="B14" s="193">
        <v>88000</v>
      </c>
      <c r="C14" s="208">
        <v>83000</v>
      </c>
      <c r="D14" s="195" t="s">
        <v>107</v>
      </c>
      <c r="E14" s="196">
        <v>93000</v>
      </c>
      <c r="F14" s="197">
        <v>8747.1999999999989</v>
      </c>
      <c r="G14" s="197">
        <v>4373.5999999999995</v>
      </c>
      <c r="H14" s="197">
        <v>10172.799999999997</v>
      </c>
      <c r="I14" s="198">
        <v>5086.3999999999987</v>
      </c>
      <c r="J14" s="199">
        <v>202.4</v>
      </c>
      <c r="K14" s="200">
        <v>101.2</v>
      </c>
      <c r="L14" s="209">
        <v>16104</v>
      </c>
      <c r="M14" s="210">
        <v>8052</v>
      </c>
    </row>
    <row r="15" spans="1:13" ht="10.5" customHeight="1">
      <c r="A15" s="181" t="s">
        <v>210</v>
      </c>
      <c r="B15" s="201">
        <v>98000</v>
      </c>
      <c r="C15" s="202">
        <v>93000</v>
      </c>
      <c r="D15" s="184" t="s">
        <v>107</v>
      </c>
      <c r="E15" s="203">
        <v>101000</v>
      </c>
      <c r="F15" s="204">
        <v>9741.1999999999989</v>
      </c>
      <c r="G15" s="204">
        <v>4870.5999999999995</v>
      </c>
      <c r="H15" s="204">
        <v>11328.799999999997</v>
      </c>
      <c r="I15" s="205">
        <v>5664.3999999999987</v>
      </c>
      <c r="J15" s="188">
        <v>225.4</v>
      </c>
      <c r="K15" s="189">
        <v>112.7</v>
      </c>
      <c r="L15" s="211">
        <v>17934</v>
      </c>
      <c r="M15" s="212">
        <v>8967</v>
      </c>
    </row>
    <row r="16" spans="1:13" ht="10.5" customHeight="1">
      <c r="A16" s="192" t="s">
        <v>211</v>
      </c>
      <c r="B16" s="193">
        <v>104000</v>
      </c>
      <c r="C16" s="208">
        <v>101000</v>
      </c>
      <c r="D16" s="195" t="s">
        <v>107</v>
      </c>
      <c r="E16" s="196">
        <v>107000</v>
      </c>
      <c r="F16" s="197">
        <v>10337.599999999999</v>
      </c>
      <c r="G16" s="197">
        <v>5168.7999999999993</v>
      </c>
      <c r="H16" s="197">
        <v>12022.399999999998</v>
      </c>
      <c r="I16" s="198">
        <v>6011.1999999999989</v>
      </c>
      <c r="J16" s="199">
        <v>239.2</v>
      </c>
      <c r="K16" s="200">
        <v>119.6</v>
      </c>
      <c r="L16" s="213">
        <v>19032</v>
      </c>
      <c r="M16" s="214">
        <v>9516</v>
      </c>
    </row>
    <row r="17" spans="1:13" ht="10.5" customHeight="1">
      <c r="A17" s="181" t="s">
        <v>212</v>
      </c>
      <c r="B17" s="201">
        <v>110000</v>
      </c>
      <c r="C17" s="202">
        <v>107000</v>
      </c>
      <c r="D17" s="184" t="s">
        <v>107</v>
      </c>
      <c r="E17" s="203">
        <v>114000</v>
      </c>
      <c r="F17" s="204">
        <v>10933.999999999998</v>
      </c>
      <c r="G17" s="204">
        <v>5466.9999999999991</v>
      </c>
      <c r="H17" s="204">
        <v>12715.999999999998</v>
      </c>
      <c r="I17" s="205">
        <v>6357.9999999999991</v>
      </c>
      <c r="J17" s="206">
        <v>253</v>
      </c>
      <c r="K17" s="207">
        <v>126.5</v>
      </c>
      <c r="L17" s="215">
        <v>20130</v>
      </c>
      <c r="M17" s="216">
        <v>10065</v>
      </c>
    </row>
    <row r="18" spans="1:13" ht="10.5" customHeight="1">
      <c r="A18" s="192" t="s">
        <v>213</v>
      </c>
      <c r="B18" s="193">
        <v>118000</v>
      </c>
      <c r="C18" s="208">
        <v>114000</v>
      </c>
      <c r="D18" s="195" t="s">
        <v>107</v>
      </c>
      <c r="E18" s="196">
        <v>122000</v>
      </c>
      <c r="F18" s="197">
        <v>11729.199999999999</v>
      </c>
      <c r="G18" s="197">
        <v>5864.5999999999995</v>
      </c>
      <c r="H18" s="197">
        <v>13640.799999999997</v>
      </c>
      <c r="I18" s="198">
        <v>6820.3999999999987</v>
      </c>
      <c r="J18" s="199">
        <v>271.39999999999998</v>
      </c>
      <c r="K18" s="200">
        <v>135.69999999999999</v>
      </c>
      <c r="L18" s="213">
        <v>21594</v>
      </c>
      <c r="M18" s="214">
        <v>10797</v>
      </c>
    </row>
    <row r="19" spans="1:13" ht="10.5" customHeight="1">
      <c r="A19" s="181" t="s">
        <v>214</v>
      </c>
      <c r="B19" s="201">
        <v>126000</v>
      </c>
      <c r="C19" s="202">
        <v>122000</v>
      </c>
      <c r="D19" s="184" t="s">
        <v>107</v>
      </c>
      <c r="E19" s="203">
        <v>130000</v>
      </c>
      <c r="F19" s="204">
        <v>12524.399999999998</v>
      </c>
      <c r="G19" s="204">
        <v>6262.1999999999989</v>
      </c>
      <c r="H19" s="204">
        <v>14565.599999999997</v>
      </c>
      <c r="I19" s="205">
        <v>7282.7999999999984</v>
      </c>
      <c r="J19" s="206">
        <v>289.8</v>
      </c>
      <c r="K19" s="207">
        <v>144.9</v>
      </c>
      <c r="L19" s="215">
        <v>23058</v>
      </c>
      <c r="M19" s="216">
        <v>11529</v>
      </c>
    </row>
    <row r="20" spans="1:13" ht="10.5" customHeight="1">
      <c r="A20" s="192" t="s">
        <v>215</v>
      </c>
      <c r="B20" s="193">
        <v>134000</v>
      </c>
      <c r="C20" s="208">
        <v>130000</v>
      </c>
      <c r="D20" s="195" t="s">
        <v>107</v>
      </c>
      <c r="E20" s="196">
        <v>138000</v>
      </c>
      <c r="F20" s="197">
        <v>13319.599999999999</v>
      </c>
      <c r="G20" s="197">
        <v>6659.7999999999993</v>
      </c>
      <c r="H20" s="197">
        <v>15490.399999999998</v>
      </c>
      <c r="I20" s="198">
        <v>7745.1999999999989</v>
      </c>
      <c r="J20" s="199">
        <v>308.2</v>
      </c>
      <c r="K20" s="200">
        <v>154.1</v>
      </c>
      <c r="L20" s="213">
        <v>24522</v>
      </c>
      <c r="M20" s="214">
        <v>12261</v>
      </c>
    </row>
    <row r="21" spans="1:13" ht="10.5" customHeight="1">
      <c r="A21" s="181" t="s">
        <v>216</v>
      </c>
      <c r="B21" s="201">
        <v>142000</v>
      </c>
      <c r="C21" s="202">
        <v>138000</v>
      </c>
      <c r="D21" s="184" t="s">
        <v>107</v>
      </c>
      <c r="E21" s="203">
        <v>146000</v>
      </c>
      <c r="F21" s="204">
        <v>14114.799999999997</v>
      </c>
      <c r="G21" s="204">
        <v>7057.3999999999987</v>
      </c>
      <c r="H21" s="204">
        <v>16415.199999999997</v>
      </c>
      <c r="I21" s="205">
        <v>8207.5999999999985</v>
      </c>
      <c r="J21" s="206">
        <v>326.60000000000002</v>
      </c>
      <c r="K21" s="207">
        <v>163.30000000000001</v>
      </c>
      <c r="L21" s="215">
        <v>25986</v>
      </c>
      <c r="M21" s="216">
        <v>12993</v>
      </c>
    </row>
    <row r="22" spans="1:13" ht="10.5" customHeight="1">
      <c r="A22" s="192" t="s">
        <v>217</v>
      </c>
      <c r="B22" s="193">
        <v>150000</v>
      </c>
      <c r="C22" s="208">
        <v>146000</v>
      </c>
      <c r="D22" s="195" t="s">
        <v>107</v>
      </c>
      <c r="E22" s="196">
        <v>155000</v>
      </c>
      <c r="F22" s="197">
        <v>14909.999999999998</v>
      </c>
      <c r="G22" s="197">
        <v>7454.9999999999991</v>
      </c>
      <c r="H22" s="197">
        <v>17339.999999999996</v>
      </c>
      <c r="I22" s="198">
        <v>8669.9999999999982</v>
      </c>
      <c r="J22" s="199">
        <v>345</v>
      </c>
      <c r="K22" s="200">
        <v>172.5</v>
      </c>
      <c r="L22" s="213">
        <v>27450</v>
      </c>
      <c r="M22" s="214">
        <v>13725</v>
      </c>
    </row>
    <row r="23" spans="1:13" ht="10.5" customHeight="1">
      <c r="A23" s="181" t="s">
        <v>218</v>
      </c>
      <c r="B23" s="201">
        <v>160000</v>
      </c>
      <c r="C23" s="202">
        <v>155000</v>
      </c>
      <c r="D23" s="184" t="s">
        <v>107</v>
      </c>
      <c r="E23" s="203">
        <v>165000</v>
      </c>
      <c r="F23" s="204">
        <v>15903.999999999998</v>
      </c>
      <c r="G23" s="204">
        <v>7951.9999999999991</v>
      </c>
      <c r="H23" s="204">
        <v>18495.999999999996</v>
      </c>
      <c r="I23" s="205">
        <v>9247.9999999999982</v>
      </c>
      <c r="J23" s="206">
        <v>368</v>
      </c>
      <c r="K23" s="207">
        <v>184</v>
      </c>
      <c r="L23" s="215">
        <v>29280</v>
      </c>
      <c r="M23" s="216">
        <v>14640</v>
      </c>
    </row>
    <row r="24" spans="1:13" ht="10.5" customHeight="1">
      <c r="A24" s="192" t="s">
        <v>219</v>
      </c>
      <c r="B24" s="193">
        <v>170000</v>
      </c>
      <c r="C24" s="208">
        <v>165000</v>
      </c>
      <c r="D24" s="195" t="s">
        <v>107</v>
      </c>
      <c r="E24" s="196">
        <v>175000</v>
      </c>
      <c r="F24" s="197">
        <v>16897.999999999996</v>
      </c>
      <c r="G24" s="197">
        <v>8448.9999999999982</v>
      </c>
      <c r="H24" s="197">
        <v>19651.999999999996</v>
      </c>
      <c r="I24" s="198">
        <v>9825.9999999999982</v>
      </c>
      <c r="J24" s="199">
        <v>391</v>
      </c>
      <c r="K24" s="200">
        <v>195.5</v>
      </c>
      <c r="L24" s="213">
        <v>31110</v>
      </c>
      <c r="M24" s="214">
        <v>15555</v>
      </c>
    </row>
    <row r="25" spans="1:13" ht="10.5" customHeight="1">
      <c r="A25" s="181" t="s">
        <v>220</v>
      </c>
      <c r="B25" s="201">
        <v>180000</v>
      </c>
      <c r="C25" s="202">
        <v>175000</v>
      </c>
      <c r="D25" s="184" t="s">
        <v>107</v>
      </c>
      <c r="E25" s="203">
        <v>185000</v>
      </c>
      <c r="F25" s="204">
        <v>17891.999999999996</v>
      </c>
      <c r="G25" s="204">
        <v>8945.9999999999982</v>
      </c>
      <c r="H25" s="204">
        <v>20807.999999999996</v>
      </c>
      <c r="I25" s="205">
        <v>10403.999999999998</v>
      </c>
      <c r="J25" s="206">
        <v>414</v>
      </c>
      <c r="K25" s="207">
        <v>207</v>
      </c>
      <c r="L25" s="215">
        <v>32940</v>
      </c>
      <c r="M25" s="216">
        <v>16470</v>
      </c>
    </row>
    <row r="26" spans="1:13" ht="10.5" customHeight="1">
      <c r="A26" s="192" t="s">
        <v>221</v>
      </c>
      <c r="B26" s="193">
        <v>190000</v>
      </c>
      <c r="C26" s="208">
        <v>185000</v>
      </c>
      <c r="D26" s="195" t="s">
        <v>107</v>
      </c>
      <c r="E26" s="196">
        <v>195000</v>
      </c>
      <c r="F26" s="197">
        <v>18885.999999999996</v>
      </c>
      <c r="G26" s="197">
        <v>9442.9999999999982</v>
      </c>
      <c r="H26" s="197">
        <v>21963.999999999996</v>
      </c>
      <c r="I26" s="198">
        <v>10981.999999999998</v>
      </c>
      <c r="J26" s="199">
        <v>437</v>
      </c>
      <c r="K26" s="200">
        <v>218.5</v>
      </c>
      <c r="L26" s="213">
        <v>34770</v>
      </c>
      <c r="M26" s="214">
        <v>17385</v>
      </c>
    </row>
    <row r="27" spans="1:13" ht="10.5" customHeight="1">
      <c r="A27" s="181" t="s">
        <v>222</v>
      </c>
      <c r="B27" s="201">
        <v>200000</v>
      </c>
      <c r="C27" s="202">
        <v>195000</v>
      </c>
      <c r="D27" s="184" t="s">
        <v>107</v>
      </c>
      <c r="E27" s="203">
        <v>210000</v>
      </c>
      <c r="F27" s="204">
        <v>19879.999999999996</v>
      </c>
      <c r="G27" s="204">
        <v>9939.9999999999982</v>
      </c>
      <c r="H27" s="204">
        <v>23119.999999999996</v>
      </c>
      <c r="I27" s="205">
        <v>11559.999999999998</v>
      </c>
      <c r="J27" s="206">
        <v>460</v>
      </c>
      <c r="K27" s="207">
        <v>230</v>
      </c>
      <c r="L27" s="215">
        <v>36600</v>
      </c>
      <c r="M27" s="216">
        <v>18300</v>
      </c>
    </row>
    <row r="28" spans="1:13" ht="10.5" customHeight="1">
      <c r="A28" s="192" t="s">
        <v>223</v>
      </c>
      <c r="B28" s="193">
        <v>220000</v>
      </c>
      <c r="C28" s="208">
        <v>210000</v>
      </c>
      <c r="D28" s="195" t="s">
        <v>107</v>
      </c>
      <c r="E28" s="196">
        <v>230000</v>
      </c>
      <c r="F28" s="197">
        <v>21867.999999999996</v>
      </c>
      <c r="G28" s="197">
        <v>10933.999999999998</v>
      </c>
      <c r="H28" s="197">
        <v>25431.999999999996</v>
      </c>
      <c r="I28" s="198">
        <v>12715.999999999998</v>
      </c>
      <c r="J28" s="199">
        <v>506</v>
      </c>
      <c r="K28" s="200">
        <v>253</v>
      </c>
      <c r="L28" s="213">
        <v>40260</v>
      </c>
      <c r="M28" s="214">
        <v>20130</v>
      </c>
    </row>
    <row r="29" spans="1:13" ht="10.5" customHeight="1">
      <c r="A29" s="181" t="s">
        <v>224</v>
      </c>
      <c r="B29" s="201">
        <v>240000</v>
      </c>
      <c r="C29" s="202">
        <v>230000</v>
      </c>
      <c r="D29" s="184" t="s">
        <v>107</v>
      </c>
      <c r="E29" s="203">
        <v>250000</v>
      </c>
      <c r="F29" s="204">
        <v>23855.999999999996</v>
      </c>
      <c r="G29" s="204">
        <v>11927.999999999998</v>
      </c>
      <c r="H29" s="204">
        <v>27743.999999999996</v>
      </c>
      <c r="I29" s="205">
        <v>13871.999999999998</v>
      </c>
      <c r="J29" s="206">
        <v>552</v>
      </c>
      <c r="K29" s="207">
        <v>276</v>
      </c>
      <c r="L29" s="215">
        <v>43920</v>
      </c>
      <c r="M29" s="216">
        <v>21960</v>
      </c>
    </row>
    <row r="30" spans="1:13" ht="10.5" customHeight="1">
      <c r="A30" s="192" t="s">
        <v>225</v>
      </c>
      <c r="B30" s="193">
        <v>260000</v>
      </c>
      <c r="C30" s="208">
        <v>250000</v>
      </c>
      <c r="D30" s="195" t="s">
        <v>107</v>
      </c>
      <c r="E30" s="196">
        <v>270000</v>
      </c>
      <c r="F30" s="197">
        <v>25843.999999999996</v>
      </c>
      <c r="G30" s="197">
        <v>12921.999999999998</v>
      </c>
      <c r="H30" s="197">
        <v>30055.999999999996</v>
      </c>
      <c r="I30" s="198">
        <v>15027.999999999998</v>
      </c>
      <c r="J30" s="199">
        <v>598</v>
      </c>
      <c r="K30" s="200">
        <v>299</v>
      </c>
      <c r="L30" s="213">
        <v>47580</v>
      </c>
      <c r="M30" s="214">
        <v>23790</v>
      </c>
    </row>
    <row r="31" spans="1:13" ht="10.5" customHeight="1">
      <c r="A31" s="181" t="s">
        <v>226</v>
      </c>
      <c r="B31" s="201">
        <v>280000</v>
      </c>
      <c r="C31" s="202">
        <v>270000</v>
      </c>
      <c r="D31" s="184" t="s">
        <v>107</v>
      </c>
      <c r="E31" s="203">
        <v>290000</v>
      </c>
      <c r="F31" s="204">
        <v>27831.999999999996</v>
      </c>
      <c r="G31" s="204">
        <v>13915.999999999998</v>
      </c>
      <c r="H31" s="204">
        <v>32367.999999999996</v>
      </c>
      <c r="I31" s="205">
        <v>16183.999999999998</v>
      </c>
      <c r="J31" s="206">
        <v>644</v>
      </c>
      <c r="K31" s="207">
        <v>322</v>
      </c>
      <c r="L31" s="215">
        <v>51240</v>
      </c>
      <c r="M31" s="216">
        <v>25620</v>
      </c>
    </row>
    <row r="32" spans="1:13" ht="10.5" customHeight="1">
      <c r="A32" s="192" t="s">
        <v>227</v>
      </c>
      <c r="B32" s="193">
        <v>300000</v>
      </c>
      <c r="C32" s="208">
        <v>290000</v>
      </c>
      <c r="D32" s="195" t="s">
        <v>107</v>
      </c>
      <c r="E32" s="196">
        <v>310000</v>
      </c>
      <c r="F32" s="197">
        <v>29819.999999999996</v>
      </c>
      <c r="G32" s="197">
        <v>14909.999999999998</v>
      </c>
      <c r="H32" s="197">
        <v>34679.999999999993</v>
      </c>
      <c r="I32" s="198">
        <v>17339.999999999996</v>
      </c>
      <c r="J32" s="199">
        <v>690</v>
      </c>
      <c r="K32" s="200">
        <v>345</v>
      </c>
      <c r="L32" s="213">
        <v>54900</v>
      </c>
      <c r="M32" s="214">
        <v>27450</v>
      </c>
    </row>
    <row r="33" spans="1:14" ht="10.5" customHeight="1">
      <c r="A33" s="181" t="s">
        <v>228</v>
      </c>
      <c r="B33" s="201">
        <v>320000</v>
      </c>
      <c r="C33" s="202">
        <v>310000</v>
      </c>
      <c r="D33" s="184" t="s">
        <v>107</v>
      </c>
      <c r="E33" s="203">
        <v>330000</v>
      </c>
      <c r="F33" s="204">
        <v>31807.999999999996</v>
      </c>
      <c r="G33" s="204">
        <v>15903.999999999998</v>
      </c>
      <c r="H33" s="204">
        <v>36991.999999999993</v>
      </c>
      <c r="I33" s="205">
        <v>18495.999999999996</v>
      </c>
      <c r="J33" s="206">
        <v>736</v>
      </c>
      <c r="K33" s="207">
        <v>368</v>
      </c>
      <c r="L33" s="215">
        <v>58560</v>
      </c>
      <c r="M33" s="216">
        <v>29280</v>
      </c>
      <c r="N33" s="150"/>
    </row>
    <row r="34" spans="1:14" ht="10.5" customHeight="1">
      <c r="A34" s="192" t="s">
        <v>229</v>
      </c>
      <c r="B34" s="193">
        <v>340000</v>
      </c>
      <c r="C34" s="208">
        <v>330000</v>
      </c>
      <c r="D34" s="195" t="s">
        <v>107</v>
      </c>
      <c r="E34" s="196">
        <v>350000</v>
      </c>
      <c r="F34" s="197">
        <v>33795.999999999993</v>
      </c>
      <c r="G34" s="197">
        <v>16897.999999999996</v>
      </c>
      <c r="H34" s="197">
        <v>39303.999999999993</v>
      </c>
      <c r="I34" s="198">
        <v>19651.999999999996</v>
      </c>
      <c r="J34" s="199">
        <v>782</v>
      </c>
      <c r="K34" s="200">
        <v>391</v>
      </c>
      <c r="L34" s="213">
        <v>62220</v>
      </c>
      <c r="M34" s="214">
        <v>31110</v>
      </c>
      <c r="N34" s="150"/>
    </row>
    <row r="35" spans="1:14" ht="10.5" customHeight="1">
      <c r="A35" s="181" t="s">
        <v>230</v>
      </c>
      <c r="B35" s="201">
        <v>360000</v>
      </c>
      <c r="C35" s="202">
        <v>350000</v>
      </c>
      <c r="D35" s="184" t="s">
        <v>107</v>
      </c>
      <c r="E35" s="203">
        <v>370000</v>
      </c>
      <c r="F35" s="204">
        <v>35783.999999999993</v>
      </c>
      <c r="G35" s="204">
        <v>17891.999999999996</v>
      </c>
      <c r="H35" s="204">
        <v>41615.999999999993</v>
      </c>
      <c r="I35" s="205">
        <v>20807.999999999996</v>
      </c>
      <c r="J35" s="206">
        <v>828</v>
      </c>
      <c r="K35" s="207">
        <v>414</v>
      </c>
      <c r="L35" s="215">
        <v>65880</v>
      </c>
      <c r="M35" s="216">
        <v>32940</v>
      </c>
      <c r="N35" s="150"/>
    </row>
    <row r="36" spans="1:14" ht="10.5" customHeight="1">
      <c r="A36" s="192" t="s">
        <v>231</v>
      </c>
      <c r="B36" s="193">
        <v>380000</v>
      </c>
      <c r="C36" s="208">
        <v>370000</v>
      </c>
      <c r="D36" s="195" t="s">
        <v>107</v>
      </c>
      <c r="E36" s="196">
        <v>395000</v>
      </c>
      <c r="F36" s="197">
        <v>37771.999999999993</v>
      </c>
      <c r="G36" s="197">
        <v>18885.999999999996</v>
      </c>
      <c r="H36" s="197">
        <v>43927.999999999993</v>
      </c>
      <c r="I36" s="198">
        <v>21963.999999999996</v>
      </c>
      <c r="J36" s="199">
        <v>874</v>
      </c>
      <c r="K36" s="200">
        <v>437</v>
      </c>
      <c r="L36" s="213">
        <v>69540</v>
      </c>
      <c r="M36" s="214">
        <v>34770</v>
      </c>
      <c r="N36" s="150"/>
    </row>
    <row r="37" spans="1:14" ht="10.5" customHeight="1">
      <c r="A37" s="181" t="s">
        <v>232</v>
      </c>
      <c r="B37" s="201">
        <v>410000</v>
      </c>
      <c r="C37" s="202">
        <v>395000</v>
      </c>
      <c r="D37" s="184" t="s">
        <v>107</v>
      </c>
      <c r="E37" s="203">
        <v>425000</v>
      </c>
      <c r="F37" s="204">
        <v>40753.999999999993</v>
      </c>
      <c r="G37" s="204">
        <v>20376.999999999996</v>
      </c>
      <c r="H37" s="204">
        <v>47395.999999999993</v>
      </c>
      <c r="I37" s="205">
        <v>23697.999999999996</v>
      </c>
      <c r="J37" s="206">
        <v>943</v>
      </c>
      <c r="K37" s="207">
        <v>471.5</v>
      </c>
      <c r="L37" s="215">
        <v>75030</v>
      </c>
      <c r="M37" s="216">
        <v>37515</v>
      </c>
      <c r="N37" s="150"/>
    </row>
    <row r="38" spans="1:14" ht="10.5" customHeight="1">
      <c r="A38" s="192" t="s">
        <v>233</v>
      </c>
      <c r="B38" s="193">
        <v>440000</v>
      </c>
      <c r="C38" s="208">
        <v>425000</v>
      </c>
      <c r="D38" s="195" t="s">
        <v>107</v>
      </c>
      <c r="E38" s="196">
        <v>455000</v>
      </c>
      <c r="F38" s="197">
        <v>43735.999999999993</v>
      </c>
      <c r="G38" s="197">
        <v>21867.999999999996</v>
      </c>
      <c r="H38" s="197">
        <v>50863.999999999993</v>
      </c>
      <c r="I38" s="198">
        <v>25431.999999999996</v>
      </c>
      <c r="J38" s="199">
        <v>1012</v>
      </c>
      <c r="K38" s="200">
        <v>506</v>
      </c>
      <c r="L38" s="213">
        <v>80520</v>
      </c>
      <c r="M38" s="214">
        <v>40260</v>
      </c>
      <c r="N38" s="150"/>
    </row>
    <row r="39" spans="1:14" ht="10.5" customHeight="1">
      <c r="A39" s="181" t="s">
        <v>234</v>
      </c>
      <c r="B39" s="201">
        <v>470000</v>
      </c>
      <c r="C39" s="202">
        <v>455000</v>
      </c>
      <c r="D39" s="184" t="s">
        <v>107</v>
      </c>
      <c r="E39" s="203">
        <v>485000</v>
      </c>
      <c r="F39" s="204">
        <v>46717.999999999993</v>
      </c>
      <c r="G39" s="204">
        <v>23358.999999999996</v>
      </c>
      <c r="H39" s="204">
        <v>54331.999999999993</v>
      </c>
      <c r="I39" s="205">
        <v>27165.999999999996</v>
      </c>
      <c r="J39" s="206">
        <v>1081</v>
      </c>
      <c r="K39" s="207">
        <v>540.5</v>
      </c>
      <c r="L39" s="215">
        <v>86010</v>
      </c>
      <c r="M39" s="216">
        <v>43005</v>
      </c>
      <c r="N39" s="150"/>
    </row>
    <row r="40" spans="1:14" ht="10.5" customHeight="1">
      <c r="A40" s="192" t="s">
        <v>235</v>
      </c>
      <c r="B40" s="193">
        <v>500000</v>
      </c>
      <c r="C40" s="208">
        <v>485000</v>
      </c>
      <c r="D40" s="195" t="s">
        <v>107</v>
      </c>
      <c r="E40" s="196">
        <v>515000</v>
      </c>
      <c r="F40" s="197">
        <v>49699.999999999993</v>
      </c>
      <c r="G40" s="197">
        <v>24849.999999999996</v>
      </c>
      <c r="H40" s="197">
        <v>57799.999999999993</v>
      </c>
      <c r="I40" s="198">
        <v>28899.999999999996</v>
      </c>
      <c r="J40" s="199">
        <v>1150</v>
      </c>
      <c r="K40" s="200">
        <v>575</v>
      </c>
      <c r="L40" s="213">
        <v>91500</v>
      </c>
      <c r="M40" s="214">
        <v>45750</v>
      </c>
      <c r="N40" s="150"/>
    </row>
    <row r="41" spans="1:14" ht="10.5" customHeight="1">
      <c r="A41" s="181" t="s">
        <v>236</v>
      </c>
      <c r="B41" s="201">
        <v>530000</v>
      </c>
      <c r="C41" s="202">
        <v>515000</v>
      </c>
      <c r="D41" s="184" t="s">
        <v>107</v>
      </c>
      <c r="E41" s="203">
        <v>545000</v>
      </c>
      <c r="F41" s="204">
        <v>52681.999999999993</v>
      </c>
      <c r="G41" s="204">
        <v>26340.999999999996</v>
      </c>
      <c r="H41" s="204">
        <v>61267.999999999993</v>
      </c>
      <c r="I41" s="205">
        <v>30633.999999999996</v>
      </c>
      <c r="J41" s="206">
        <v>1219</v>
      </c>
      <c r="K41" s="207">
        <v>609.5</v>
      </c>
      <c r="L41" s="215">
        <v>96990</v>
      </c>
      <c r="M41" s="216">
        <v>48495</v>
      </c>
      <c r="N41" s="150"/>
    </row>
    <row r="42" spans="1:14" ht="10.5" customHeight="1">
      <c r="A42" s="192" t="s">
        <v>237</v>
      </c>
      <c r="B42" s="193">
        <v>560000</v>
      </c>
      <c r="C42" s="208">
        <v>545000</v>
      </c>
      <c r="D42" s="195" t="s">
        <v>107</v>
      </c>
      <c r="E42" s="196">
        <v>575000</v>
      </c>
      <c r="F42" s="197">
        <v>55663.999999999993</v>
      </c>
      <c r="G42" s="197">
        <v>27831.999999999996</v>
      </c>
      <c r="H42" s="197">
        <v>64735.999999999993</v>
      </c>
      <c r="I42" s="198">
        <v>32367.999999999996</v>
      </c>
      <c r="J42" s="199">
        <v>1288</v>
      </c>
      <c r="K42" s="200">
        <v>644</v>
      </c>
      <c r="L42" s="213">
        <v>102480</v>
      </c>
      <c r="M42" s="214">
        <v>51240</v>
      </c>
      <c r="N42" s="150"/>
    </row>
    <row r="43" spans="1:14" ht="10.5" customHeight="1">
      <c r="A43" s="181" t="s">
        <v>238</v>
      </c>
      <c r="B43" s="201">
        <v>590000</v>
      </c>
      <c r="C43" s="202">
        <v>575000</v>
      </c>
      <c r="D43" s="184" t="s">
        <v>107</v>
      </c>
      <c r="E43" s="203">
        <v>605000</v>
      </c>
      <c r="F43" s="204">
        <v>58645.999999999993</v>
      </c>
      <c r="G43" s="204">
        <v>29322.999999999996</v>
      </c>
      <c r="H43" s="204">
        <v>68203.999999999985</v>
      </c>
      <c r="I43" s="205">
        <v>34101.999999999993</v>
      </c>
      <c r="J43" s="206">
        <v>1357</v>
      </c>
      <c r="K43" s="207">
        <v>678.5</v>
      </c>
      <c r="L43" s="215">
        <v>107970</v>
      </c>
      <c r="M43" s="216">
        <v>53985</v>
      </c>
      <c r="N43" s="150"/>
    </row>
    <row r="44" spans="1:14" ht="10.5" customHeight="1">
      <c r="A44" s="192" t="s">
        <v>239</v>
      </c>
      <c r="B44" s="193">
        <v>620000</v>
      </c>
      <c r="C44" s="208">
        <v>605000</v>
      </c>
      <c r="D44" s="195" t="s">
        <v>107</v>
      </c>
      <c r="E44" s="196">
        <v>635000</v>
      </c>
      <c r="F44" s="197">
        <v>61627.999999999993</v>
      </c>
      <c r="G44" s="197">
        <v>30813.999999999996</v>
      </c>
      <c r="H44" s="197">
        <v>71671.999999999985</v>
      </c>
      <c r="I44" s="198">
        <v>35835.999999999993</v>
      </c>
      <c r="J44" s="217">
        <v>1426</v>
      </c>
      <c r="K44" s="218">
        <v>713</v>
      </c>
      <c r="L44" s="219">
        <v>113460</v>
      </c>
      <c r="M44" s="220">
        <v>56730</v>
      </c>
      <c r="N44" s="150"/>
    </row>
    <row r="45" spans="1:14" ht="10.5" customHeight="1" thickBot="1">
      <c r="A45" s="181" t="s">
        <v>240</v>
      </c>
      <c r="B45" s="201">
        <v>650000</v>
      </c>
      <c r="C45" s="202">
        <v>635000</v>
      </c>
      <c r="D45" s="184" t="s">
        <v>107</v>
      </c>
      <c r="E45" s="203">
        <v>665000</v>
      </c>
      <c r="F45" s="204">
        <v>64609.999999999993</v>
      </c>
      <c r="G45" s="204">
        <v>32304.999999999996</v>
      </c>
      <c r="H45" s="204">
        <v>75139.999999999985</v>
      </c>
      <c r="I45" s="205">
        <v>37569.999999999993</v>
      </c>
      <c r="J45" s="221">
        <v>1495</v>
      </c>
      <c r="K45" s="207">
        <v>747.5</v>
      </c>
      <c r="L45" s="215">
        <v>118950</v>
      </c>
      <c r="M45" s="216">
        <v>59475</v>
      </c>
      <c r="N45" s="150"/>
    </row>
    <row r="46" spans="1:14" ht="10.5" customHeight="1" thickTop="1">
      <c r="A46" s="192">
        <v>36</v>
      </c>
      <c r="B46" s="193">
        <v>680000</v>
      </c>
      <c r="C46" s="208">
        <v>665000</v>
      </c>
      <c r="D46" s="195" t="s">
        <v>107</v>
      </c>
      <c r="E46" s="196">
        <v>695000</v>
      </c>
      <c r="F46" s="197">
        <v>67591.999999999985</v>
      </c>
      <c r="G46" s="197">
        <v>33795.999999999993</v>
      </c>
      <c r="H46" s="197">
        <v>78607.999999999985</v>
      </c>
      <c r="I46" s="198">
        <v>39303.999999999993</v>
      </c>
      <c r="J46" s="199">
        <v>1564</v>
      </c>
      <c r="K46" s="200">
        <v>782</v>
      </c>
      <c r="L46" s="222"/>
      <c r="M46" s="222"/>
      <c r="N46" s="150"/>
    </row>
    <row r="47" spans="1:14" ht="10.5" customHeight="1">
      <c r="A47" s="181">
        <v>37</v>
      </c>
      <c r="B47" s="201">
        <v>710000</v>
      </c>
      <c r="C47" s="202">
        <v>695000</v>
      </c>
      <c r="D47" s="184" t="s">
        <v>107</v>
      </c>
      <c r="E47" s="203">
        <v>730000</v>
      </c>
      <c r="F47" s="204">
        <v>70573.999999999985</v>
      </c>
      <c r="G47" s="204">
        <v>35286.999999999993</v>
      </c>
      <c r="H47" s="204">
        <v>82075.999999999985</v>
      </c>
      <c r="I47" s="205">
        <v>41037.999999999993</v>
      </c>
      <c r="J47" s="206">
        <v>1633</v>
      </c>
      <c r="K47" s="207">
        <v>816.5</v>
      </c>
      <c r="L47" s="268" t="s">
        <v>241</v>
      </c>
      <c r="M47" s="268"/>
      <c r="N47" s="150" t="s">
        <v>25</v>
      </c>
    </row>
    <row r="48" spans="1:14" ht="10.5" customHeight="1">
      <c r="A48" s="192">
        <v>38</v>
      </c>
      <c r="B48" s="193">
        <v>750000</v>
      </c>
      <c r="C48" s="208">
        <v>730000</v>
      </c>
      <c r="D48" s="195" t="s">
        <v>107</v>
      </c>
      <c r="E48" s="196">
        <v>770000</v>
      </c>
      <c r="F48" s="197">
        <v>74549.999999999985</v>
      </c>
      <c r="G48" s="197">
        <v>37274.999999999993</v>
      </c>
      <c r="H48" s="197">
        <v>86699.999999999985</v>
      </c>
      <c r="I48" s="198">
        <v>43349.999999999993</v>
      </c>
      <c r="J48" s="199">
        <v>1725</v>
      </c>
      <c r="K48" s="200">
        <v>862.5</v>
      </c>
      <c r="L48" s="268"/>
      <c r="M48" s="268"/>
      <c r="N48" s="150"/>
    </row>
    <row r="49" spans="1:13" ht="10.5" customHeight="1">
      <c r="A49" s="181">
        <v>39</v>
      </c>
      <c r="B49" s="201">
        <v>790000</v>
      </c>
      <c r="C49" s="202">
        <v>770000</v>
      </c>
      <c r="D49" s="184" t="s">
        <v>107</v>
      </c>
      <c r="E49" s="203">
        <v>810000</v>
      </c>
      <c r="F49" s="204">
        <v>78525.999999999985</v>
      </c>
      <c r="G49" s="204">
        <v>39262.999999999993</v>
      </c>
      <c r="H49" s="204">
        <v>91323.999999999985</v>
      </c>
      <c r="I49" s="205">
        <v>45661.999999999993</v>
      </c>
      <c r="J49" s="206">
        <v>1817</v>
      </c>
      <c r="K49" s="207">
        <v>908.5</v>
      </c>
      <c r="L49" s="268"/>
      <c r="M49" s="268"/>
    </row>
    <row r="50" spans="1:13" ht="10.5" customHeight="1">
      <c r="A50" s="192">
        <v>40</v>
      </c>
      <c r="B50" s="193">
        <v>830000</v>
      </c>
      <c r="C50" s="208">
        <v>810000</v>
      </c>
      <c r="D50" s="195" t="s">
        <v>107</v>
      </c>
      <c r="E50" s="196">
        <v>855000</v>
      </c>
      <c r="F50" s="197">
        <v>82501.999999999985</v>
      </c>
      <c r="G50" s="197">
        <v>41250.999999999993</v>
      </c>
      <c r="H50" s="197">
        <v>95947.999999999985</v>
      </c>
      <c r="I50" s="198">
        <v>47973.999999999993</v>
      </c>
      <c r="J50" s="199">
        <v>1909</v>
      </c>
      <c r="K50" s="200">
        <v>954.5</v>
      </c>
      <c r="L50" s="268"/>
      <c r="M50" s="268"/>
    </row>
    <row r="51" spans="1:13" ht="10.5" customHeight="1">
      <c r="A51" s="181">
        <v>41</v>
      </c>
      <c r="B51" s="201">
        <v>880000</v>
      </c>
      <c r="C51" s="202">
        <v>855000</v>
      </c>
      <c r="D51" s="184" t="s">
        <v>107</v>
      </c>
      <c r="E51" s="203">
        <v>905000</v>
      </c>
      <c r="F51" s="204">
        <v>87471.999999999985</v>
      </c>
      <c r="G51" s="204">
        <v>43735.999999999993</v>
      </c>
      <c r="H51" s="204">
        <v>101727.99999999999</v>
      </c>
      <c r="I51" s="205">
        <v>50863.999999999993</v>
      </c>
      <c r="J51" s="206">
        <v>2024</v>
      </c>
      <c r="K51" s="207">
        <v>1012</v>
      </c>
      <c r="L51" s="268"/>
      <c r="M51" s="268"/>
    </row>
    <row r="52" spans="1:13" ht="10.5" customHeight="1">
      <c r="A52" s="192">
        <v>42</v>
      </c>
      <c r="B52" s="193">
        <v>930000</v>
      </c>
      <c r="C52" s="208">
        <v>905000</v>
      </c>
      <c r="D52" s="195" t="s">
        <v>107</v>
      </c>
      <c r="E52" s="196">
        <v>955000</v>
      </c>
      <c r="F52" s="197">
        <v>92441.999999999985</v>
      </c>
      <c r="G52" s="197">
        <v>46220.999999999993</v>
      </c>
      <c r="H52" s="197">
        <v>107507.99999999999</v>
      </c>
      <c r="I52" s="198">
        <v>53753.999999999993</v>
      </c>
      <c r="J52" s="199">
        <v>2139</v>
      </c>
      <c r="K52" s="200">
        <v>1069.5</v>
      </c>
      <c r="L52" s="268"/>
      <c r="M52" s="268"/>
    </row>
    <row r="53" spans="1:13" ht="10.5" customHeight="1">
      <c r="A53" s="181">
        <v>43</v>
      </c>
      <c r="B53" s="201">
        <v>980000</v>
      </c>
      <c r="C53" s="202">
        <v>955000</v>
      </c>
      <c r="D53" s="184" t="s">
        <v>107</v>
      </c>
      <c r="E53" s="203">
        <v>1005000</v>
      </c>
      <c r="F53" s="204">
        <v>97411.999999999985</v>
      </c>
      <c r="G53" s="204">
        <v>48705.999999999993</v>
      </c>
      <c r="H53" s="204">
        <v>113287.99999999999</v>
      </c>
      <c r="I53" s="205">
        <v>56643.999999999993</v>
      </c>
      <c r="J53" s="206">
        <v>2254</v>
      </c>
      <c r="K53" s="207">
        <v>1127</v>
      </c>
      <c r="L53" s="268"/>
      <c r="M53" s="268"/>
    </row>
    <row r="54" spans="1:13" ht="10.5" customHeight="1">
      <c r="A54" s="192">
        <v>44</v>
      </c>
      <c r="B54" s="193">
        <v>1030000</v>
      </c>
      <c r="C54" s="208">
        <v>1005000</v>
      </c>
      <c r="D54" s="195" t="s">
        <v>107</v>
      </c>
      <c r="E54" s="196">
        <v>1055000</v>
      </c>
      <c r="F54" s="197">
        <v>102381.99999999999</v>
      </c>
      <c r="G54" s="197">
        <v>51190.999999999993</v>
      </c>
      <c r="H54" s="197">
        <v>119067.99999999999</v>
      </c>
      <c r="I54" s="198">
        <v>59533.999999999993</v>
      </c>
      <c r="J54" s="199">
        <v>2369</v>
      </c>
      <c r="K54" s="200">
        <v>1184.5</v>
      </c>
      <c r="L54" s="268"/>
      <c r="M54" s="268"/>
    </row>
    <row r="55" spans="1:13" ht="10.5" customHeight="1">
      <c r="A55" s="181">
        <v>45</v>
      </c>
      <c r="B55" s="201">
        <v>1090000</v>
      </c>
      <c r="C55" s="202">
        <v>1055000</v>
      </c>
      <c r="D55" s="184" t="s">
        <v>107</v>
      </c>
      <c r="E55" s="203">
        <v>1115000</v>
      </c>
      <c r="F55" s="204">
        <v>108345.99999999999</v>
      </c>
      <c r="G55" s="204">
        <v>54172.999999999993</v>
      </c>
      <c r="H55" s="204">
        <v>126003.99999999999</v>
      </c>
      <c r="I55" s="205">
        <v>63001.999999999993</v>
      </c>
      <c r="J55" s="206">
        <v>2507</v>
      </c>
      <c r="K55" s="207">
        <v>1253.5</v>
      </c>
      <c r="L55" s="268"/>
      <c r="M55" s="268"/>
    </row>
    <row r="56" spans="1:13" ht="10.5" customHeight="1">
      <c r="A56" s="192">
        <v>46</v>
      </c>
      <c r="B56" s="193">
        <v>1150000</v>
      </c>
      <c r="C56" s="208">
        <v>1115000</v>
      </c>
      <c r="D56" s="195" t="s">
        <v>107</v>
      </c>
      <c r="E56" s="196">
        <v>1175000</v>
      </c>
      <c r="F56" s="197">
        <v>114309.99999999999</v>
      </c>
      <c r="G56" s="197">
        <v>57154.999999999993</v>
      </c>
      <c r="H56" s="197">
        <v>132939.99999999997</v>
      </c>
      <c r="I56" s="198">
        <v>66469.999999999985</v>
      </c>
      <c r="J56" s="199">
        <v>2645</v>
      </c>
      <c r="K56" s="200">
        <v>1322.5</v>
      </c>
      <c r="L56" s="268"/>
      <c r="M56" s="268"/>
    </row>
    <row r="57" spans="1:13" ht="10.5" customHeight="1">
      <c r="A57" s="223">
        <v>47</v>
      </c>
      <c r="B57" s="224">
        <v>1210000</v>
      </c>
      <c r="C57" s="225">
        <v>1175000</v>
      </c>
      <c r="D57" s="226" t="s">
        <v>107</v>
      </c>
      <c r="E57" s="227">
        <v>1235000</v>
      </c>
      <c r="F57" s="228">
        <v>120273.99999999999</v>
      </c>
      <c r="G57" s="228">
        <v>60136.999999999993</v>
      </c>
      <c r="H57" s="228">
        <v>139875.99999999997</v>
      </c>
      <c r="I57" s="205">
        <v>69937.999999999985</v>
      </c>
      <c r="J57" s="206">
        <v>2783</v>
      </c>
      <c r="K57" s="207">
        <v>1391.5</v>
      </c>
      <c r="L57" s="268"/>
      <c r="M57" s="268"/>
    </row>
    <row r="58" spans="1:13" ht="10.5" customHeight="1">
      <c r="A58" s="229">
        <v>48</v>
      </c>
      <c r="B58" s="193">
        <v>1270000</v>
      </c>
      <c r="C58" s="208">
        <v>1235000</v>
      </c>
      <c r="D58" s="230" t="s">
        <v>107</v>
      </c>
      <c r="E58" s="196">
        <v>1295000</v>
      </c>
      <c r="F58" s="197">
        <v>126237.99999999999</v>
      </c>
      <c r="G58" s="197">
        <v>63118.999999999993</v>
      </c>
      <c r="H58" s="197">
        <v>146811.99999999997</v>
      </c>
      <c r="I58" s="198">
        <v>73405.999999999985</v>
      </c>
      <c r="J58" s="199">
        <v>2921</v>
      </c>
      <c r="K58" s="200">
        <v>1460.5</v>
      </c>
      <c r="L58" s="268"/>
      <c r="M58" s="268"/>
    </row>
    <row r="59" spans="1:13" ht="10.5" customHeight="1">
      <c r="A59" s="181">
        <v>49</v>
      </c>
      <c r="B59" s="201">
        <v>1330000</v>
      </c>
      <c r="C59" s="202">
        <v>1295000</v>
      </c>
      <c r="D59" s="184" t="s">
        <v>107</v>
      </c>
      <c r="E59" s="203">
        <v>1355000</v>
      </c>
      <c r="F59" s="204">
        <v>132201.99999999997</v>
      </c>
      <c r="G59" s="204">
        <v>66100.999999999985</v>
      </c>
      <c r="H59" s="204">
        <v>153747.99999999997</v>
      </c>
      <c r="I59" s="205">
        <v>76873.999999999985</v>
      </c>
      <c r="J59" s="206">
        <v>3059</v>
      </c>
      <c r="K59" s="207">
        <v>1529.5</v>
      </c>
      <c r="L59" s="268"/>
      <c r="M59" s="268"/>
    </row>
    <row r="60" spans="1:13" ht="10.5" customHeight="1" thickBot="1">
      <c r="A60" s="231">
        <v>50</v>
      </c>
      <c r="B60" s="232">
        <v>1390000</v>
      </c>
      <c r="C60" s="233">
        <v>1355000</v>
      </c>
      <c r="D60" s="234" t="s">
        <v>107</v>
      </c>
      <c r="E60" s="235"/>
      <c r="F60" s="236">
        <v>138165.99999999997</v>
      </c>
      <c r="G60" s="236">
        <v>69082.999999999985</v>
      </c>
      <c r="H60" s="236">
        <v>160683.99999999997</v>
      </c>
      <c r="I60" s="237">
        <v>80341.999999999985</v>
      </c>
      <c r="J60" s="238">
        <v>3197</v>
      </c>
      <c r="K60" s="239">
        <v>1598.5</v>
      </c>
      <c r="L60" s="268"/>
      <c r="M60" s="268"/>
    </row>
    <row r="61" spans="1:13" ht="10.5" customHeight="1" thickTop="1">
      <c r="A61" s="240"/>
      <c r="B61" s="241"/>
      <c r="C61" s="241"/>
      <c r="D61" s="241"/>
      <c r="E61" s="241"/>
      <c r="F61" s="241"/>
      <c r="G61" s="241"/>
      <c r="H61" s="241"/>
      <c r="I61" s="241"/>
      <c r="J61" s="241"/>
      <c r="K61" s="241"/>
      <c r="L61" s="241"/>
      <c r="M61" s="241"/>
    </row>
    <row r="62" spans="1:13" ht="7.5" customHeight="1">
      <c r="A62" s="269" t="s">
        <v>242</v>
      </c>
      <c r="B62" s="269"/>
      <c r="C62" s="269"/>
      <c r="D62" s="269"/>
      <c r="E62" s="269"/>
      <c r="F62" s="269"/>
      <c r="G62" s="269"/>
      <c r="H62" s="269"/>
      <c r="I62" s="269"/>
      <c r="J62" s="269"/>
      <c r="K62" s="269"/>
      <c r="L62" s="269"/>
      <c r="M62" s="269"/>
    </row>
    <row r="63" spans="1:13" s="3" customFormat="1" ht="12" customHeight="1">
      <c r="A63" s="270" t="s">
        <v>12</v>
      </c>
      <c r="B63" s="270"/>
      <c r="C63" s="270"/>
      <c r="D63" s="270"/>
      <c r="E63" s="270"/>
      <c r="F63" s="270"/>
      <c r="G63" s="270"/>
      <c r="H63" s="270"/>
      <c r="I63" s="270"/>
      <c r="J63" s="270"/>
      <c r="K63" s="270"/>
      <c r="L63" s="270"/>
      <c r="M63" s="270"/>
    </row>
    <row r="64" spans="1:13" ht="12" customHeight="1">
      <c r="A64" s="270" t="s">
        <v>13</v>
      </c>
      <c r="B64" s="270"/>
      <c r="C64" s="270"/>
      <c r="D64" s="270"/>
      <c r="E64" s="270"/>
      <c r="F64" s="270"/>
      <c r="G64" s="270"/>
      <c r="H64" s="270"/>
      <c r="I64" s="270"/>
      <c r="J64" s="270"/>
      <c r="K64" s="270"/>
      <c r="L64" s="270"/>
      <c r="M64" s="270"/>
    </row>
    <row r="65" spans="1:13" ht="12" customHeight="1">
      <c r="A65" s="270" t="s">
        <v>108</v>
      </c>
      <c r="B65" s="270"/>
      <c r="C65" s="270"/>
      <c r="D65" s="270"/>
      <c r="E65" s="270"/>
      <c r="F65" s="270"/>
      <c r="G65" s="270"/>
      <c r="H65" s="270"/>
      <c r="I65" s="270"/>
      <c r="J65" s="270"/>
      <c r="K65" s="270"/>
      <c r="L65" s="270"/>
      <c r="M65" s="270"/>
    </row>
    <row r="66" spans="1:13" ht="12" customHeight="1">
      <c r="A66" s="271" t="s">
        <v>243</v>
      </c>
      <c r="B66" s="271"/>
      <c r="C66" s="271"/>
      <c r="D66" s="271"/>
      <c r="E66" s="271"/>
      <c r="F66" s="271"/>
      <c r="G66" s="271"/>
      <c r="H66" s="271"/>
      <c r="I66" s="271"/>
      <c r="J66" s="271"/>
      <c r="K66" s="271"/>
      <c r="L66" s="271"/>
      <c r="M66" s="271"/>
    </row>
    <row r="67" spans="1:13" ht="12" customHeight="1">
      <c r="A67" s="242"/>
      <c r="B67" s="243"/>
      <c r="C67" s="243"/>
      <c r="D67" s="243"/>
      <c r="E67" s="243"/>
      <c r="F67" s="243"/>
      <c r="G67" s="243"/>
      <c r="H67" s="243"/>
      <c r="I67" s="243"/>
      <c r="J67" s="243"/>
      <c r="K67" s="243"/>
      <c r="L67" s="243"/>
      <c r="M67" s="243"/>
    </row>
    <row r="68" spans="1:13" ht="7.5" customHeight="1">
      <c r="A68" s="244"/>
      <c r="B68" s="245"/>
      <c r="C68" s="245"/>
      <c r="D68" s="245"/>
      <c r="E68" s="245"/>
      <c r="F68" s="245"/>
      <c r="G68" s="245"/>
      <c r="H68" s="245"/>
      <c r="I68" s="245"/>
      <c r="J68" s="245"/>
      <c r="K68" s="245"/>
      <c r="L68" s="245"/>
      <c r="M68" s="246"/>
    </row>
    <row r="69" spans="1:13" ht="3" customHeight="1">
      <c r="A69" s="58" t="s">
        <v>14</v>
      </c>
      <c r="B69" s="60"/>
      <c r="C69" s="60"/>
      <c r="D69" s="60"/>
      <c r="E69" s="60"/>
      <c r="F69" s="60"/>
      <c r="G69" s="60"/>
      <c r="H69" s="60"/>
      <c r="I69" s="60"/>
      <c r="J69" s="60"/>
      <c r="K69" s="60"/>
      <c r="L69" s="60"/>
      <c r="M69" s="59"/>
    </row>
    <row r="70" spans="1:13" ht="10.5" customHeight="1">
      <c r="A70" s="247" t="s">
        <v>15</v>
      </c>
      <c r="B70" s="248"/>
      <c r="C70" s="248"/>
      <c r="D70" s="248"/>
      <c r="E70" s="248"/>
      <c r="F70" s="248"/>
      <c r="G70" s="248"/>
      <c r="H70" s="248"/>
      <c r="I70" s="248"/>
      <c r="J70" s="248"/>
      <c r="K70" s="248"/>
      <c r="L70" s="248"/>
      <c r="M70" s="249"/>
    </row>
    <row r="71" spans="1:13" ht="10.5" customHeight="1">
      <c r="A71" s="247" t="s">
        <v>16</v>
      </c>
      <c r="B71" s="248"/>
      <c r="C71" s="248"/>
      <c r="D71" s="248"/>
      <c r="E71" s="248"/>
      <c r="F71" s="248"/>
      <c r="G71" s="248"/>
      <c r="H71" s="248"/>
      <c r="I71" s="248"/>
      <c r="J71" s="248"/>
      <c r="K71" s="248"/>
      <c r="L71" s="248"/>
      <c r="M71" s="249"/>
    </row>
    <row r="72" spans="1:13" ht="10.5" customHeight="1">
      <c r="A72" s="247" t="s">
        <v>17</v>
      </c>
      <c r="B72" s="248"/>
      <c r="C72" s="248"/>
      <c r="D72" s="248"/>
      <c r="E72" s="248"/>
      <c r="F72" s="248"/>
      <c r="G72" s="248"/>
      <c r="H72" s="248"/>
      <c r="I72" s="248"/>
      <c r="J72" s="248"/>
      <c r="K72" s="248"/>
      <c r="L72" s="248"/>
      <c r="M72" s="249"/>
    </row>
    <row r="73" spans="1:13" ht="10.5" customHeight="1">
      <c r="A73" s="250"/>
      <c r="B73" s="248"/>
      <c r="C73" s="248"/>
      <c r="D73" s="248"/>
      <c r="E73" s="248"/>
      <c r="F73" s="248"/>
      <c r="G73" s="248"/>
      <c r="H73" s="248"/>
      <c r="I73" s="248"/>
      <c r="J73" s="248"/>
      <c r="K73" s="248"/>
      <c r="L73" s="248"/>
      <c r="M73" s="249"/>
    </row>
    <row r="74" spans="1:13" ht="3.75" customHeight="1">
      <c r="A74" s="259" t="s">
        <v>18</v>
      </c>
      <c r="B74" s="248"/>
      <c r="C74" s="248"/>
      <c r="D74" s="248"/>
      <c r="E74" s="248"/>
      <c r="F74" s="248"/>
      <c r="G74" s="248"/>
      <c r="H74" s="248"/>
      <c r="I74" s="248"/>
      <c r="J74" s="248"/>
      <c r="K74" s="248"/>
      <c r="L74" s="248"/>
      <c r="M74" s="249"/>
    </row>
    <row r="75" spans="1:13" ht="10.5" customHeight="1">
      <c r="A75" s="247" t="s">
        <v>19</v>
      </c>
      <c r="B75" s="248"/>
      <c r="C75" s="248"/>
      <c r="D75" s="248"/>
      <c r="E75" s="248"/>
      <c r="F75" s="248"/>
      <c r="G75" s="248"/>
      <c r="H75" s="248"/>
      <c r="I75" s="248"/>
      <c r="J75" s="248"/>
      <c r="K75" s="248"/>
      <c r="L75" s="248"/>
      <c r="M75" s="249"/>
    </row>
    <row r="76" spans="1:13" ht="10.5" customHeight="1">
      <c r="A76" s="247"/>
      <c r="B76" s="248"/>
      <c r="C76" s="248"/>
      <c r="D76" s="248"/>
      <c r="E76" s="248"/>
      <c r="F76" s="248"/>
      <c r="G76" s="248"/>
      <c r="H76" s="248"/>
      <c r="I76" s="248"/>
      <c r="J76" s="248"/>
      <c r="K76" s="248"/>
      <c r="L76" s="248"/>
      <c r="M76" s="249"/>
    </row>
    <row r="77" spans="1:13" ht="3.75" customHeight="1">
      <c r="A77" s="259" t="s">
        <v>244</v>
      </c>
      <c r="B77" s="248"/>
      <c r="C77" s="248"/>
      <c r="D77" s="248"/>
      <c r="E77" s="248"/>
      <c r="F77" s="248"/>
      <c r="G77" s="248"/>
      <c r="H77" s="248"/>
      <c r="I77" s="248"/>
      <c r="J77" s="248"/>
      <c r="K77" s="248"/>
      <c r="L77" s="248"/>
      <c r="M77" s="249"/>
    </row>
    <row r="78" spans="1:13" ht="10.5" customHeight="1">
      <c r="A78" s="247" t="s">
        <v>20</v>
      </c>
      <c r="B78" s="248"/>
      <c r="C78" s="248"/>
      <c r="D78" s="248"/>
      <c r="E78" s="248"/>
      <c r="F78" s="248"/>
      <c r="G78" s="248"/>
      <c r="H78" s="248"/>
      <c r="I78" s="248"/>
      <c r="J78" s="248"/>
      <c r="K78" s="248"/>
      <c r="L78" s="248"/>
      <c r="M78" s="249"/>
    </row>
    <row r="79" spans="1:13" ht="10.5" customHeight="1">
      <c r="A79" s="251" t="s">
        <v>245</v>
      </c>
      <c r="B79" s="248"/>
      <c r="C79" s="248"/>
      <c r="D79" s="248"/>
      <c r="E79" s="248"/>
      <c r="F79" s="248"/>
      <c r="G79" s="248"/>
      <c r="H79" s="248"/>
      <c r="I79" s="248"/>
      <c r="J79" s="248"/>
      <c r="K79" s="248"/>
      <c r="L79" s="248"/>
      <c r="M79" s="249"/>
    </row>
    <row r="80" spans="1:13" ht="10.5" customHeight="1">
      <c r="A80" s="251" t="s">
        <v>246</v>
      </c>
      <c r="B80" s="248"/>
      <c r="C80" s="248"/>
      <c r="D80" s="248"/>
      <c r="E80" s="248"/>
      <c r="F80" s="248"/>
      <c r="G80" s="248"/>
      <c r="H80" s="248"/>
      <c r="I80" s="248"/>
      <c r="J80" s="248"/>
      <c r="K80" s="248"/>
      <c r="L80" s="248"/>
      <c r="M80" s="249"/>
    </row>
    <row r="81" spans="1:13" ht="10.5" customHeight="1">
      <c r="A81" s="247"/>
      <c r="B81" s="248"/>
      <c r="C81" s="248"/>
      <c r="D81" s="248"/>
      <c r="E81" s="248"/>
      <c r="F81" s="248"/>
      <c r="G81" s="248"/>
      <c r="H81" s="248"/>
      <c r="I81" s="248"/>
      <c r="J81" s="248"/>
      <c r="K81" s="248"/>
      <c r="L81" s="248"/>
      <c r="M81" s="249"/>
    </row>
    <row r="82" spans="1:13" ht="3.75" customHeight="1">
      <c r="A82" s="252" t="s">
        <v>21</v>
      </c>
      <c r="B82" s="248"/>
      <c r="C82" s="248"/>
      <c r="D82" s="248"/>
      <c r="E82" s="248"/>
      <c r="F82" s="248"/>
      <c r="G82" s="248"/>
      <c r="H82" s="248"/>
      <c r="I82" s="248"/>
      <c r="J82" s="248"/>
      <c r="K82" s="248"/>
      <c r="L82" s="248"/>
      <c r="M82" s="249"/>
    </row>
    <row r="83" spans="1:13" ht="10.5" customHeight="1">
      <c r="A83" s="253" t="s">
        <v>22</v>
      </c>
      <c r="B83" s="248"/>
      <c r="C83" s="248"/>
      <c r="D83" s="248"/>
      <c r="E83" s="248"/>
      <c r="F83" s="248"/>
      <c r="G83" s="248"/>
      <c r="H83" s="248"/>
      <c r="I83" s="248"/>
      <c r="J83" s="248"/>
      <c r="K83" s="248"/>
      <c r="L83" s="248"/>
      <c r="M83" s="249"/>
    </row>
    <row r="84" spans="1:13" ht="10.5" customHeight="1">
      <c r="A84" s="254" t="s">
        <v>109</v>
      </c>
      <c r="B84" s="248"/>
      <c r="C84" s="248"/>
      <c r="D84" s="248"/>
      <c r="E84" s="248"/>
      <c r="F84" s="248"/>
      <c r="G84" s="248"/>
      <c r="H84" s="248"/>
      <c r="I84" s="248"/>
      <c r="J84" s="248"/>
      <c r="K84" s="248"/>
      <c r="L84" s="248"/>
      <c r="M84" s="249"/>
    </row>
    <row r="85" spans="1:13" ht="10.5" customHeight="1">
      <c r="A85" s="255"/>
      <c r="B85" s="256"/>
      <c r="C85" s="256"/>
      <c r="D85" s="256"/>
      <c r="E85" s="256"/>
      <c r="F85" s="256"/>
      <c r="G85" s="256"/>
      <c r="H85" s="256"/>
      <c r="I85" s="256"/>
      <c r="J85" s="256"/>
      <c r="K85" s="256"/>
      <c r="L85" s="256"/>
      <c r="M85" s="257"/>
    </row>
    <row r="86" spans="1:13" ht="3.75" customHeight="1">
      <c r="A86" s="24"/>
      <c r="B86" s="25"/>
      <c r="C86" s="25"/>
      <c r="D86" s="25"/>
      <c r="E86" s="25"/>
      <c r="F86" s="25"/>
      <c r="G86" s="25"/>
      <c r="H86" s="25"/>
      <c r="I86" s="25"/>
      <c r="J86" s="25"/>
      <c r="K86" s="26"/>
    </row>
  </sheetData>
  <mergeCells count="22">
    <mergeCell ref="A66:M66"/>
    <mergeCell ref="A6:B7"/>
    <mergeCell ref="C6:E9"/>
    <mergeCell ref="F6:I6"/>
    <mergeCell ref="J6:K6"/>
    <mergeCell ref="L6:M6"/>
    <mergeCell ref="F7:G7"/>
    <mergeCell ref="H7:I7"/>
    <mergeCell ref="J7:K7"/>
    <mergeCell ref="L7:M7"/>
    <mergeCell ref="A8:A9"/>
    <mergeCell ref="A69:M69"/>
    <mergeCell ref="B8:B9"/>
    <mergeCell ref="F8:G8"/>
    <mergeCell ref="H8:I8"/>
    <mergeCell ref="J8:K8"/>
    <mergeCell ref="L8:M8"/>
    <mergeCell ref="L47:M60"/>
    <mergeCell ref="A62:M62"/>
    <mergeCell ref="A63:M63"/>
    <mergeCell ref="A64:M64"/>
    <mergeCell ref="A65:M6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C9A-A5D5-4586-BF17-97B879D133B8}">
  <dimension ref="A1:M422"/>
  <sheetViews>
    <sheetView topLeftCell="A82" workbookViewId="0">
      <selection activeCell="A107" sqref="A107:XFD107"/>
    </sheetView>
  </sheetViews>
  <sheetFormatPr defaultRowHeight="18.75"/>
  <sheetData>
    <row r="1" spans="1:13">
      <c r="A1" s="61"/>
      <c r="B1" s="43" t="s">
        <v>148</v>
      </c>
      <c r="C1" s="43"/>
      <c r="D1" s="43"/>
      <c r="E1" s="43"/>
      <c r="F1" s="43"/>
      <c r="G1" s="43"/>
      <c r="H1" s="43"/>
      <c r="I1" s="43"/>
      <c r="J1" s="43"/>
      <c r="K1" s="43"/>
      <c r="L1" s="43"/>
      <c r="M1" s="84"/>
    </row>
    <row r="2" spans="1:13" ht="19.5" thickBot="1">
      <c r="A2" s="61"/>
      <c r="B2" s="54" t="s">
        <v>149</v>
      </c>
      <c r="C2" s="54"/>
      <c r="D2" s="54"/>
      <c r="E2" s="54"/>
      <c r="F2" s="54"/>
      <c r="G2" s="54"/>
      <c r="H2" s="54"/>
      <c r="I2" s="54"/>
      <c r="J2" s="54"/>
      <c r="K2" s="54"/>
      <c r="L2" s="54"/>
      <c r="M2" s="61"/>
    </row>
    <row r="3" spans="1:13">
      <c r="A3" s="62"/>
      <c r="B3" s="63" t="s">
        <v>23</v>
      </c>
      <c r="C3" s="64"/>
      <c r="D3" s="65" t="s">
        <v>24</v>
      </c>
      <c r="E3" s="66"/>
      <c r="F3" s="66"/>
      <c r="G3" s="66"/>
      <c r="H3" s="66"/>
      <c r="I3" s="66"/>
      <c r="J3" s="66"/>
      <c r="K3" s="66"/>
      <c r="L3" s="67" t="s">
        <v>25</v>
      </c>
      <c r="M3" s="62"/>
    </row>
    <row r="4" spans="1:13">
      <c r="A4" s="62"/>
      <c r="B4" s="68" t="s">
        <v>26</v>
      </c>
      <c r="C4" s="69"/>
      <c r="D4" s="70" t="s">
        <v>27</v>
      </c>
      <c r="E4" s="71"/>
      <c r="F4" s="71"/>
      <c r="G4" s="71"/>
      <c r="H4" s="71"/>
      <c r="I4" s="71"/>
      <c r="J4" s="71"/>
      <c r="K4" s="71"/>
      <c r="L4" s="72" t="s">
        <v>28</v>
      </c>
      <c r="M4" s="62"/>
    </row>
    <row r="5" spans="1:13">
      <c r="A5" s="62"/>
      <c r="B5" s="73" t="s">
        <v>29</v>
      </c>
      <c r="C5" s="74"/>
      <c r="D5" s="75" t="s">
        <v>30</v>
      </c>
      <c r="E5" s="75" t="s">
        <v>31</v>
      </c>
      <c r="F5" s="75" t="s">
        <v>32</v>
      </c>
      <c r="G5" s="75" t="s">
        <v>33</v>
      </c>
      <c r="H5" s="75" t="s">
        <v>34</v>
      </c>
      <c r="I5" s="75" t="s">
        <v>35</v>
      </c>
      <c r="J5" s="75" t="s">
        <v>36</v>
      </c>
      <c r="K5" s="75" t="s">
        <v>37</v>
      </c>
      <c r="L5" s="76"/>
      <c r="M5" s="62"/>
    </row>
    <row r="6" spans="1:13">
      <c r="A6" s="62"/>
      <c r="B6" s="77" t="s">
        <v>38</v>
      </c>
      <c r="C6" s="75" t="s">
        <v>39</v>
      </c>
      <c r="D6" s="78" t="s">
        <v>40</v>
      </c>
      <c r="E6" s="78"/>
      <c r="F6" s="78"/>
      <c r="G6" s="78"/>
      <c r="H6" s="78"/>
      <c r="I6" s="78"/>
      <c r="J6" s="78"/>
      <c r="K6" s="78"/>
      <c r="L6" s="79" t="s">
        <v>41</v>
      </c>
      <c r="M6" s="62"/>
    </row>
    <row r="7" spans="1:13">
      <c r="A7" s="62"/>
      <c r="B7" s="80" t="s">
        <v>42</v>
      </c>
      <c r="C7" s="81" t="s">
        <v>42</v>
      </c>
      <c r="D7" s="81" t="s">
        <v>42</v>
      </c>
      <c r="E7" s="81" t="s">
        <v>42</v>
      </c>
      <c r="F7" s="81" t="s">
        <v>42</v>
      </c>
      <c r="G7" s="81" t="s">
        <v>42</v>
      </c>
      <c r="H7" s="81" t="s">
        <v>42</v>
      </c>
      <c r="I7" s="81" t="s">
        <v>42</v>
      </c>
      <c r="J7" s="81" t="s">
        <v>42</v>
      </c>
      <c r="K7" s="81" t="s">
        <v>42</v>
      </c>
      <c r="L7" s="82" t="s">
        <v>42</v>
      </c>
      <c r="M7" s="62"/>
    </row>
    <row r="8" spans="1:13" ht="84">
      <c r="A8" s="62"/>
      <c r="B8" s="85">
        <v>105000</v>
      </c>
      <c r="C8" s="139" t="s">
        <v>43</v>
      </c>
      <c r="D8" s="86">
        <v>0</v>
      </c>
      <c r="E8" s="86">
        <v>0</v>
      </c>
      <c r="F8" s="86">
        <v>0</v>
      </c>
      <c r="G8" s="86">
        <v>0</v>
      </c>
      <c r="H8" s="86">
        <v>0</v>
      </c>
      <c r="I8" s="86">
        <v>0</v>
      </c>
      <c r="J8" s="86">
        <v>0</v>
      </c>
      <c r="K8" s="86">
        <v>0</v>
      </c>
      <c r="L8" s="144" t="s">
        <v>44</v>
      </c>
      <c r="M8" s="62"/>
    </row>
    <row r="9" spans="1:13">
      <c r="A9" s="62"/>
      <c r="B9" s="85"/>
      <c r="C9" s="86"/>
      <c r="D9" s="86"/>
      <c r="E9" s="86"/>
      <c r="F9" s="86"/>
      <c r="G9" s="86"/>
      <c r="H9" s="86"/>
      <c r="I9" s="86"/>
      <c r="J9" s="86"/>
      <c r="K9" s="86"/>
      <c r="L9" s="83"/>
      <c r="M9" s="62"/>
    </row>
    <row r="10" spans="1:13">
      <c r="A10" s="87">
        <v>1</v>
      </c>
      <c r="B10" s="131">
        <v>105000</v>
      </c>
      <c r="C10" s="132">
        <v>107000</v>
      </c>
      <c r="D10" s="132">
        <v>170</v>
      </c>
      <c r="E10" s="132">
        <v>0</v>
      </c>
      <c r="F10" s="132">
        <v>0</v>
      </c>
      <c r="G10" s="132">
        <v>0</v>
      </c>
      <c r="H10" s="132">
        <v>0</v>
      </c>
      <c r="I10" s="132">
        <v>0</v>
      </c>
      <c r="J10" s="132">
        <v>0</v>
      </c>
      <c r="K10" s="132">
        <v>0</v>
      </c>
      <c r="L10" s="133">
        <v>3800</v>
      </c>
      <c r="M10" s="61"/>
    </row>
    <row r="11" spans="1:13">
      <c r="A11" s="87">
        <v>2</v>
      </c>
      <c r="B11" s="131">
        <v>107000</v>
      </c>
      <c r="C11" s="132">
        <v>109000</v>
      </c>
      <c r="D11" s="132">
        <v>280</v>
      </c>
      <c r="E11" s="132">
        <v>0</v>
      </c>
      <c r="F11" s="132">
        <v>0</v>
      </c>
      <c r="G11" s="132">
        <v>0</v>
      </c>
      <c r="H11" s="132">
        <v>0</v>
      </c>
      <c r="I11" s="132">
        <v>0</v>
      </c>
      <c r="J11" s="132">
        <v>0</v>
      </c>
      <c r="K11" s="132">
        <v>0</v>
      </c>
      <c r="L11" s="133">
        <v>3800</v>
      </c>
      <c r="M11" s="61"/>
    </row>
    <row r="12" spans="1:13">
      <c r="A12" s="87">
        <v>3</v>
      </c>
      <c r="B12" s="131">
        <v>109000</v>
      </c>
      <c r="C12" s="132">
        <v>111000</v>
      </c>
      <c r="D12" s="132">
        <v>380</v>
      </c>
      <c r="E12" s="132">
        <v>0</v>
      </c>
      <c r="F12" s="132">
        <v>0</v>
      </c>
      <c r="G12" s="132">
        <v>0</v>
      </c>
      <c r="H12" s="132">
        <v>0</v>
      </c>
      <c r="I12" s="132">
        <v>0</v>
      </c>
      <c r="J12" s="132">
        <v>0</v>
      </c>
      <c r="K12" s="132">
        <v>0</v>
      </c>
      <c r="L12" s="133">
        <v>3900</v>
      </c>
      <c r="M12" s="61"/>
    </row>
    <row r="13" spans="1:13">
      <c r="A13" s="87">
        <v>4</v>
      </c>
      <c r="B13" s="131">
        <v>111000</v>
      </c>
      <c r="C13" s="132">
        <v>113000</v>
      </c>
      <c r="D13" s="132">
        <v>480</v>
      </c>
      <c r="E13" s="132">
        <v>0</v>
      </c>
      <c r="F13" s="132">
        <v>0</v>
      </c>
      <c r="G13" s="132">
        <v>0</v>
      </c>
      <c r="H13" s="132">
        <v>0</v>
      </c>
      <c r="I13" s="132">
        <v>0</v>
      </c>
      <c r="J13" s="132">
        <v>0</v>
      </c>
      <c r="K13" s="132">
        <v>0</v>
      </c>
      <c r="L13" s="133">
        <v>4000</v>
      </c>
      <c r="M13" s="61"/>
    </row>
    <row r="14" spans="1:13">
      <c r="A14" s="87">
        <v>5</v>
      </c>
      <c r="B14" s="131">
        <v>113000</v>
      </c>
      <c r="C14" s="132">
        <v>115000</v>
      </c>
      <c r="D14" s="132">
        <v>580</v>
      </c>
      <c r="E14" s="132">
        <v>0</v>
      </c>
      <c r="F14" s="132">
        <v>0</v>
      </c>
      <c r="G14" s="132">
        <v>0</v>
      </c>
      <c r="H14" s="132">
        <v>0</v>
      </c>
      <c r="I14" s="132">
        <v>0</v>
      </c>
      <c r="J14" s="132">
        <v>0</v>
      </c>
      <c r="K14" s="132">
        <v>0</v>
      </c>
      <c r="L14" s="133">
        <v>4100</v>
      </c>
      <c r="M14" s="61"/>
    </row>
    <row r="15" spans="1:13">
      <c r="A15" s="87"/>
      <c r="B15" s="131"/>
      <c r="C15" s="132"/>
      <c r="D15" s="132"/>
      <c r="E15" s="132"/>
      <c r="F15" s="132"/>
      <c r="G15" s="132"/>
      <c r="H15" s="132"/>
      <c r="I15" s="132"/>
      <c r="J15" s="132"/>
      <c r="K15" s="132"/>
      <c r="L15" s="133"/>
      <c r="M15" s="61"/>
    </row>
    <row r="16" spans="1:13">
      <c r="A16" s="87">
        <v>6</v>
      </c>
      <c r="B16" s="131">
        <v>115000</v>
      </c>
      <c r="C16" s="132">
        <v>117000</v>
      </c>
      <c r="D16" s="132">
        <v>680</v>
      </c>
      <c r="E16" s="132">
        <v>0</v>
      </c>
      <c r="F16" s="132">
        <v>0</v>
      </c>
      <c r="G16" s="132">
        <v>0</v>
      </c>
      <c r="H16" s="132">
        <v>0</v>
      </c>
      <c r="I16" s="132">
        <v>0</v>
      </c>
      <c r="J16" s="132">
        <v>0</v>
      </c>
      <c r="K16" s="132">
        <v>0</v>
      </c>
      <c r="L16" s="133">
        <v>4100</v>
      </c>
      <c r="M16" s="61"/>
    </row>
    <row r="17" spans="1:12">
      <c r="A17" s="87">
        <v>7</v>
      </c>
      <c r="B17" s="131">
        <v>117000</v>
      </c>
      <c r="C17" s="132">
        <v>119000</v>
      </c>
      <c r="D17" s="132">
        <v>790</v>
      </c>
      <c r="E17" s="132">
        <v>0</v>
      </c>
      <c r="F17" s="132">
        <v>0</v>
      </c>
      <c r="G17" s="132">
        <v>0</v>
      </c>
      <c r="H17" s="132">
        <v>0</v>
      </c>
      <c r="I17" s="132">
        <v>0</v>
      </c>
      <c r="J17" s="132">
        <v>0</v>
      </c>
      <c r="K17" s="132">
        <v>0</v>
      </c>
      <c r="L17" s="133">
        <v>4200</v>
      </c>
    </row>
    <row r="18" spans="1:12">
      <c r="A18" s="87">
        <v>8</v>
      </c>
      <c r="B18" s="131">
        <v>119000</v>
      </c>
      <c r="C18" s="132">
        <v>121000</v>
      </c>
      <c r="D18" s="132">
        <v>890</v>
      </c>
      <c r="E18" s="132">
        <v>0</v>
      </c>
      <c r="F18" s="132">
        <v>0</v>
      </c>
      <c r="G18" s="132">
        <v>0</v>
      </c>
      <c r="H18" s="132">
        <v>0</v>
      </c>
      <c r="I18" s="132">
        <v>0</v>
      </c>
      <c r="J18" s="132">
        <v>0</v>
      </c>
      <c r="K18" s="132">
        <v>0</v>
      </c>
      <c r="L18" s="133">
        <v>4300</v>
      </c>
    </row>
    <row r="19" spans="1:12">
      <c r="A19" s="87">
        <v>9</v>
      </c>
      <c r="B19" s="131">
        <v>121000</v>
      </c>
      <c r="C19" s="132">
        <v>123000</v>
      </c>
      <c r="D19" s="132">
        <v>990</v>
      </c>
      <c r="E19" s="132">
        <v>0</v>
      </c>
      <c r="F19" s="132">
        <v>0</v>
      </c>
      <c r="G19" s="132">
        <v>0</v>
      </c>
      <c r="H19" s="132">
        <v>0</v>
      </c>
      <c r="I19" s="132">
        <v>0</v>
      </c>
      <c r="J19" s="132">
        <v>0</v>
      </c>
      <c r="K19" s="132">
        <v>0</v>
      </c>
      <c r="L19" s="133">
        <v>4300</v>
      </c>
    </row>
    <row r="20" spans="1:12">
      <c r="A20" s="87">
        <v>10</v>
      </c>
      <c r="B20" s="131">
        <v>123000</v>
      </c>
      <c r="C20" s="132">
        <v>125000</v>
      </c>
      <c r="D20" s="132">
        <v>1090</v>
      </c>
      <c r="E20" s="132">
        <v>0</v>
      </c>
      <c r="F20" s="132">
        <v>0</v>
      </c>
      <c r="G20" s="132">
        <v>0</v>
      </c>
      <c r="H20" s="132">
        <v>0</v>
      </c>
      <c r="I20" s="132">
        <v>0</v>
      </c>
      <c r="J20" s="132">
        <v>0</v>
      </c>
      <c r="K20" s="132">
        <v>0</v>
      </c>
      <c r="L20" s="133">
        <v>4400</v>
      </c>
    </row>
    <row r="21" spans="1:12">
      <c r="A21" s="87"/>
      <c r="B21" s="131"/>
      <c r="C21" s="132"/>
      <c r="D21" s="132"/>
      <c r="E21" s="132"/>
      <c r="F21" s="132"/>
      <c r="G21" s="132"/>
      <c r="H21" s="132"/>
      <c r="I21" s="132"/>
      <c r="J21" s="132"/>
      <c r="K21" s="132"/>
      <c r="L21" s="133"/>
    </row>
    <row r="22" spans="1:12">
      <c r="A22" s="87">
        <v>11</v>
      </c>
      <c r="B22" s="131">
        <v>125000</v>
      </c>
      <c r="C22" s="132">
        <v>127000</v>
      </c>
      <c r="D22" s="132">
        <v>1190</v>
      </c>
      <c r="E22" s="132">
        <v>0</v>
      </c>
      <c r="F22" s="132">
        <v>0</v>
      </c>
      <c r="G22" s="132">
        <v>0</v>
      </c>
      <c r="H22" s="132">
        <v>0</v>
      </c>
      <c r="I22" s="132">
        <v>0</v>
      </c>
      <c r="J22" s="132">
        <v>0</v>
      </c>
      <c r="K22" s="132">
        <v>0</v>
      </c>
      <c r="L22" s="133">
        <v>4700</v>
      </c>
    </row>
    <row r="23" spans="1:12">
      <c r="A23" s="87">
        <v>12</v>
      </c>
      <c r="B23" s="131">
        <v>127000</v>
      </c>
      <c r="C23" s="132">
        <v>129000</v>
      </c>
      <c r="D23" s="132">
        <v>1300</v>
      </c>
      <c r="E23" s="132">
        <v>0</v>
      </c>
      <c r="F23" s="132">
        <v>0</v>
      </c>
      <c r="G23" s="132">
        <v>0</v>
      </c>
      <c r="H23" s="132">
        <v>0</v>
      </c>
      <c r="I23" s="132">
        <v>0</v>
      </c>
      <c r="J23" s="132">
        <v>0</v>
      </c>
      <c r="K23" s="132">
        <v>0</v>
      </c>
      <c r="L23" s="133">
        <v>5000</v>
      </c>
    </row>
    <row r="24" spans="1:12">
      <c r="A24" s="87">
        <v>13</v>
      </c>
      <c r="B24" s="131">
        <v>129000</v>
      </c>
      <c r="C24" s="132">
        <v>131000</v>
      </c>
      <c r="D24" s="132">
        <v>1400</v>
      </c>
      <c r="E24" s="132">
        <v>0</v>
      </c>
      <c r="F24" s="132">
        <v>0</v>
      </c>
      <c r="G24" s="132">
        <v>0</v>
      </c>
      <c r="H24" s="132">
        <v>0</v>
      </c>
      <c r="I24" s="132">
        <v>0</v>
      </c>
      <c r="J24" s="132">
        <v>0</v>
      </c>
      <c r="K24" s="132">
        <v>0</v>
      </c>
      <c r="L24" s="133">
        <v>5300</v>
      </c>
    </row>
    <row r="25" spans="1:12">
      <c r="A25" s="87">
        <v>14</v>
      </c>
      <c r="B25" s="131">
        <v>131000</v>
      </c>
      <c r="C25" s="132">
        <v>133000</v>
      </c>
      <c r="D25" s="88">
        <v>1500</v>
      </c>
      <c r="E25" s="88">
        <v>0</v>
      </c>
      <c r="F25" s="88">
        <v>0</v>
      </c>
      <c r="G25" s="88">
        <v>0</v>
      </c>
      <c r="H25" s="88">
        <v>0</v>
      </c>
      <c r="I25" s="88">
        <v>0</v>
      </c>
      <c r="J25" s="88">
        <v>0</v>
      </c>
      <c r="K25" s="88">
        <v>0</v>
      </c>
      <c r="L25" s="133">
        <v>5500</v>
      </c>
    </row>
    <row r="26" spans="1:12">
      <c r="A26" s="87">
        <v>15</v>
      </c>
      <c r="B26" s="131">
        <v>133000</v>
      </c>
      <c r="C26" s="132">
        <v>135000</v>
      </c>
      <c r="D26" s="88">
        <v>1600</v>
      </c>
      <c r="E26" s="88">
        <v>0</v>
      </c>
      <c r="F26" s="88">
        <v>0</v>
      </c>
      <c r="G26" s="88">
        <v>0</v>
      </c>
      <c r="H26" s="88">
        <v>0</v>
      </c>
      <c r="I26" s="88">
        <v>0</v>
      </c>
      <c r="J26" s="88">
        <v>0</v>
      </c>
      <c r="K26" s="88">
        <v>0</v>
      </c>
      <c r="L26" s="133">
        <v>5800</v>
      </c>
    </row>
    <row r="27" spans="1:12">
      <c r="A27" s="87"/>
      <c r="B27" s="131"/>
      <c r="C27" s="132"/>
      <c r="D27" s="88"/>
      <c r="E27" s="88"/>
      <c r="F27" s="88"/>
      <c r="G27" s="88"/>
      <c r="H27" s="88"/>
      <c r="I27" s="88"/>
      <c r="J27" s="88"/>
      <c r="K27" s="88"/>
      <c r="L27" s="133"/>
    </row>
    <row r="28" spans="1:12">
      <c r="A28" s="87">
        <v>16</v>
      </c>
      <c r="B28" s="131">
        <v>135000</v>
      </c>
      <c r="C28" s="132">
        <v>137000</v>
      </c>
      <c r="D28" s="88">
        <v>1710</v>
      </c>
      <c r="E28" s="88">
        <v>0</v>
      </c>
      <c r="F28" s="88">
        <v>0</v>
      </c>
      <c r="G28" s="88">
        <v>0</v>
      </c>
      <c r="H28" s="88">
        <v>0</v>
      </c>
      <c r="I28" s="88">
        <v>0</v>
      </c>
      <c r="J28" s="88">
        <v>0</v>
      </c>
      <c r="K28" s="88">
        <v>0</v>
      </c>
      <c r="L28" s="133">
        <v>6100</v>
      </c>
    </row>
    <row r="29" spans="1:12">
      <c r="A29" s="87">
        <v>17</v>
      </c>
      <c r="B29" s="131">
        <v>137000</v>
      </c>
      <c r="C29" s="132">
        <v>139000</v>
      </c>
      <c r="D29" s="88">
        <v>1810</v>
      </c>
      <c r="E29" s="88">
        <v>190</v>
      </c>
      <c r="F29" s="88">
        <v>0</v>
      </c>
      <c r="G29" s="88">
        <v>0</v>
      </c>
      <c r="H29" s="88">
        <v>0</v>
      </c>
      <c r="I29" s="88">
        <v>0</v>
      </c>
      <c r="J29" s="88">
        <v>0</v>
      </c>
      <c r="K29" s="88">
        <v>0</v>
      </c>
      <c r="L29" s="133">
        <v>6400</v>
      </c>
    </row>
    <row r="30" spans="1:12">
      <c r="A30" s="87">
        <v>18</v>
      </c>
      <c r="B30" s="131">
        <v>139000</v>
      </c>
      <c r="C30" s="132">
        <v>141000</v>
      </c>
      <c r="D30" s="88">
        <v>1910</v>
      </c>
      <c r="E30" s="88">
        <v>300</v>
      </c>
      <c r="F30" s="88">
        <v>0</v>
      </c>
      <c r="G30" s="88">
        <v>0</v>
      </c>
      <c r="H30" s="88">
        <v>0</v>
      </c>
      <c r="I30" s="88">
        <v>0</v>
      </c>
      <c r="J30" s="88">
        <v>0</v>
      </c>
      <c r="K30" s="88">
        <v>0</v>
      </c>
      <c r="L30" s="133">
        <v>6700</v>
      </c>
    </row>
    <row r="31" spans="1:12">
      <c r="A31" s="87">
        <v>19</v>
      </c>
      <c r="B31" s="131">
        <v>141000</v>
      </c>
      <c r="C31" s="132">
        <v>143000</v>
      </c>
      <c r="D31" s="88">
        <v>2010</v>
      </c>
      <c r="E31" s="88">
        <v>400</v>
      </c>
      <c r="F31" s="88">
        <v>0</v>
      </c>
      <c r="G31" s="88">
        <v>0</v>
      </c>
      <c r="H31" s="88">
        <v>0</v>
      </c>
      <c r="I31" s="88">
        <v>0</v>
      </c>
      <c r="J31" s="88">
        <v>0</v>
      </c>
      <c r="K31" s="88">
        <v>0</v>
      </c>
      <c r="L31" s="133">
        <v>7000</v>
      </c>
    </row>
    <row r="32" spans="1:12">
      <c r="A32" s="87">
        <v>20</v>
      </c>
      <c r="B32" s="131">
        <v>143000</v>
      </c>
      <c r="C32" s="132">
        <v>145000</v>
      </c>
      <c r="D32" s="88">
        <v>2110</v>
      </c>
      <c r="E32" s="88">
        <v>500</v>
      </c>
      <c r="F32" s="88">
        <v>0</v>
      </c>
      <c r="G32" s="88">
        <v>0</v>
      </c>
      <c r="H32" s="88">
        <v>0</v>
      </c>
      <c r="I32" s="88">
        <v>0</v>
      </c>
      <c r="J32" s="88">
        <v>0</v>
      </c>
      <c r="K32" s="88">
        <v>0</v>
      </c>
      <c r="L32" s="133">
        <v>7400</v>
      </c>
    </row>
    <row r="33" spans="1:12">
      <c r="A33" s="87"/>
      <c r="B33" s="131"/>
      <c r="C33" s="132"/>
      <c r="D33" s="88"/>
      <c r="E33" s="88"/>
      <c r="F33" s="88"/>
      <c r="G33" s="88"/>
      <c r="H33" s="88"/>
      <c r="I33" s="88"/>
      <c r="J33" s="88"/>
      <c r="K33" s="88"/>
      <c r="L33" s="133"/>
    </row>
    <row r="34" spans="1:12">
      <c r="A34" s="87">
        <v>21</v>
      </c>
      <c r="B34" s="131">
        <v>145000</v>
      </c>
      <c r="C34" s="132">
        <v>147000</v>
      </c>
      <c r="D34" s="88">
        <v>2220</v>
      </c>
      <c r="E34" s="88">
        <v>600</v>
      </c>
      <c r="F34" s="88">
        <v>0</v>
      </c>
      <c r="G34" s="88">
        <v>0</v>
      </c>
      <c r="H34" s="88">
        <v>0</v>
      </c>
      <c r="I34" s="88">
        <v>0</v>
      </c>
      <c r="J34" s="88">
        <v>0</v>
      </c>
      <c r="K34" s="88">
        <v>0</v>
      </c>
      <c r="L34" s="133">
        <v>7700</v>
      </c>
    </row>
    <row r="35" spans="1:12">
      <c r="A35" s="87">
        <v>22</v>
      </c>
      <c r="B35" s="131">
        <v>147000</v>
      </c>
      <c r="C35" s="132">
        <v>149000</v>
      </c>
      <c r="D35" s="88">
        <v>2320</v>
      </c>
      <c r="E35" s="88">
        <v>700</v>
      </c>
      <c r="F35" s="88">
        <v>0</v>
      </c>
      <c r="G35" s="88">
        <v>0</v>
      </c>
      <c r="H35" s="88">
        <v>0</v>
      </c>
      <c r="I35" s="88">
        <v>0</v>
      </c>
      <c r="J35" s="88">
        <v>0</v>
      </c>
      <c r="K35" s="88">
        <v>0</v>
      </c>
      <c r="L35" s="133">
        <v>8000</v>
      </c>
    </row>
    <row r="36" spans="1:12">
      <c r="A36" s="87">
        <v>23</v>
      </c>
      <c r="B36" s="131">
        <v>149000</v>
      </c>
      <c r="C36" s="132">
        <v>151000</v>
      </c>
      <c r="D36" s="88">
        <v>2420</v>
      </c>
      <c r="E36" s="88">
        <v>810</v>
      </c>
      <c r="F36" s="88">
        <v>0</v>
      </c>
      <c r="G36" s="88">
        <v>0</v>
      </c>
      <c r="H36" s="88">
        <v>0</v>
      </c>
      <c r="I36" s="88">
        <v>0</v>
      </c>
      <c r="J36" s="88">
        <v>0</v>
      </c>
      <c r="K36" s="88">
        <v>0</v>
      </c>
      <c r="L36" s="133">
        <v>8300</v>
      </c>
    </row>
    <row r="37" spans="1:12">
      <c r="A37" s="87">
        <v>24</v>
      </c>
      <c r="B37" s="131">
        <v>151000</v>
      </c>
      <c r="C37" s="132">
        <v>153000</v>
      </c>
      <c r="D37" s="88">
        <v>2520</v>
      </c>
      <c r="E37" s="88">
        <v>910</v>
      </c>
      <c r="F37" s="88">
        <v>0</v>
      </c>
      <c r="G37" s="88">
        <v>0</v>
      </c>
      <c r="H37" s="88">
        <v>0</v>
      </c>
      <c r="I37" s="88">
        <v>0</v>
      </c>
      <c r="J37" s="88">
        <v>0</v>
      </c>
      <c r="K37" s="88">
        <v>0</v>
      </c>
      <c r="L37" s="133">
        <v>8600</v>
      </c>
    </row>
    <row r="38" spans="1:12">
      <c r="A38" s="87">
        <v>25</v>
      </c>
      <c r="B38" s="131">
        <v>153000</v>
      </c>
      <c r="C38" s="132">
        <v>155000</v>
      </c>
      <c r="D38" s="88">
        <v>2620</v>
      </c>
      <c r="E38" s="88">
        <v>1010</v>
      </c>
      <c r="F38" s="88">
        <v>0</v>
      </c>
      <c r="G38" s="88">
        <v>0</v>
      </c>
      <c r="H38" s="88">
        <v>0</v>
      </c>
      <c r="I38" s="88">
        <v>0</v>
      </c>
      <c r="J38" s="88">
        <v>0</v>
      </c>
      <c r="K38" s="88">
        <v>0</v>
      </c>
      <c r="L38" s="133">
        <v>8900</v>
      </c>
    </row>
    <row r="39" spans="1:12">
      <c r="A39" s="87"/>
      <c r="B39" s="131"/>
      <c r="C39" s="132"/>
      <c r="D39" s="88"/>
      <c r="E39" s="88"/>
      <c r="F39" s="88"/>
      <c r="G39" s="88"/>
      <c r="H39" s="88"/>
      <c r="I39" s="88"/>
      <c r="J39" s="88"/>
      <c r="K39" s="88"/>
      <c r="L39" s="133"/>
    </row>
    <row r="40" spans="1:12">
      <c r="A40" s="87">
        <v>26</v>
      </c>
      <c r="B40" s="131">
        <v>155000</v>
      </c>
      <c r="C40" s="132">
        <v>157000</v>
      </c>
      <c r="D40" s="88">
        <v>2730</v>
      </c>
      <c r="E40" s="88">
        <v>1110</v>
      </c>
      <c r="F40" s="88">
        <v>0</v>
      </c>
      <c r="G40" s="88">
        <v>0</v>
      </c>
      <c r="H40" s="88">
        <v>0</v>
      </c>
      <c r="I40" s="88">
        <v>0</v>
      </c>
      <c r="J40" s="88">
        <v>0</v>
      </c>
      <c r="K40" s="88">
        <v>0</v>
      </c>
      <c r="L40" s="133">
        <v>9200</v>
      </c>
    </row>
    <row r="41" spans="1:12">
      <c r="A41" s="87">
        <v>27</v>
      </c>
      <c r="B41" s="131">
        <v>157000</v>
      </c>
      <c r="C41" s="132">
        <v>159000</v>
      </c>
      <c r="D41" s="88">
        <v>2830</v>
      </c>
      <c r="E41" s="88">
        <v>1210</v>
      </c>
      <c r="F41" s="88">
        <v>0</v>
      </c>
      <c r="G41" s="88">
        <v>0</v>
      </c>
      <c r="H41" s="88">
        <v>0</v>
      </c>
      <c r="I41" s="88">
        <v>0</v>
      </c>
      <c r="J41" s="88">
        <v>0</v>
      </c>
      <c r="K41" s="88">
        <v>0</v>
      </c>
      <c r="L41" s="133">
        <v>9500</v>
      </c>
    </row>
    <row r="42" spans="1:12">
      <c r="A42" s="87">
        <v>28</v>
      </c>
      <c r="B42" s="131">
        <v>159000</v>
      </c>
      <c r="C42" s="132">
        <v>161000</v>
      </c>
      <c r="D42" s="88">
        <v>2910</v>
      </c>
      <c r="E42" s="88">
        <v>1300</v>
      </c>
      <c r="F42" s="88">
        <v>0</v>
      </c>
      <c r="G42" s="88">
        <v>0</v>
      </c>
      <c r="H42" s="88">
        <v>0</v>
      </c>
      <c r="I42" s="88">
        <v>0</v>
      </c>
      <c r="J42" s="88">
        <v>0</v>
      </c>
      <c r="K42" s="88">
        <v>0</v>
      </c>
      <c r="L42" s="133">
        <v>9800</v>
      </c>
    </row>
    <row r="43" spans="1:12">
      <c r="A43" s="87">
        <v>29</v>
      </c>
      <c r="B43" s="131">
        <v>161000</v>
      </c>
      <c r="C43" s="132">
        <v>163000</v>
      </c>
      <c r="D43" s="88">
        <v>2980</v>
      </c>
      <c r="E43" s="88">
        <v>1370</v>
      </c>
      <c r="F43" s="88">
        <v>0</v>
      </c>
      <c r="G43" s="88">
        <v>0</v>
      </c>
      <c r="H43" s="88">
        <v>0</v>
      </c>
      <c r="I43" s="88">
        <v>0</v>
      </c>
      <c r="J43" s="88">
        <v>0</v>
      </c>
      <c r="K43" s="88">
        <v>0</v>
      </c>
      <c r="L43" s="133">
        <v>10100</v>
      </c>
    </row>
    <row r="44" spans="1:12">
      <c r="A44" s="87">
        <v>30</v>
      </c>
      <c r="B44" s="131">
        <v>163000</v>
      </c>
      <c r="C44" s="132">
        <v>165000</v>
      </c>
      <c r="D44" s="88">
        <v>3050</v>
      </c>
      <c r="E44" s="88">
        <v>1440</v>
      </c>
      <c r="F44" s="88">
        <v>0</v>
      </c>
      <c r="G44" s="88">
        <v>0</v>
      </c>
      <c r="H44" s="88">
        <v>0</v>
      </c>
      <c r="I44" s="88">
        <v>0</v>
      </c>
      <c r="J44" s="88">
        <v>0</v>
      </c>
      <c r="K44" s="88">
        <v>0</v>
      </c>
      <c r="L44" s="133">
        <v>10400</v>
      </c>
    </row>
    <row r="45" spans="1:12">
      <c r="A45" s="87"/>
      <c r="B45" s="131"/>
      <c r="C45" s="132"/>
      <c r="D45" s="88"/>
      <c r="E45" s="88"/>
      <c r="F45" s="88"/>
      <c r="G45" s="88"/>
      <c r="H45" s="88"/>
      <c r="I45" s="88"/>
      <c r="J45" s="88"/>
      <c r="K45" s="88"/>
      <c r="L45" s="133"/>
    </row>
    <row r="46" spans="1:12">
      <c r="A46" s="87">
        <v>31</v>
      </c>
      <c r="B46" s="131">
        <v>165000</v>
      </c>
      <c r="C46" s="132">
        <v>167000</v>
      </c>
      <c r="D46" s="88">
        <v>3120</v>
      </c>
      <c r="E46" s="88">
        <v>1510</v>
      </c>
      <c r="F46" s="88">
        <v>0</v>
      </c>
      <c r="G46" s="88">
        <v>0</v>
      </c>
      <c r="H46" s="88">
        <v>0</v>
      </c>
      <c r="I46" s="88">
        <v>0</v>
      </c>
      <c r="J46" s="88">
        <v>0</v>
      </c>
      <c r="K46" s="88">
        <v>0</v>
      </c>
      <c r="L46" s="133">
        <v>10700</v>
      </c>
    </row>
    <row r="47" spans="1:12">
      <c r="A47" s="87">
        <v>32</v>
      </c>
      <c r="B47" s="131">
        <v>167000</v>
      </c>
      <c r="C47" s="132">
        <v>169000</v>
      </c>
      <c r="D47" s="88">
        <v>3200</v>
      </c>
      <c r="E47" s="88">
        <v>1580</v>
      </c>
      <c r="F47" s="88">
        <v>0</v>
      </c>
      <c r="G47" s="88">
        <v>0</v>
      </c>
      <c r="H47" s="88">
        <v>0</v>
      </c>
      <c r="I47" s="88">
        <v>0</v>
      </c>
      <c r="J47" s="88">
        <v>0</v>
      </c>
      <c r="K47" s="88">
        <v>0</v>
      </c>
      <c r="L47" s="133">
        <v>11000</v>
      </c>
    </row>
    <row r="48" spans="1:12">
      <c r="A48" s="87">
        <v>33</v>
      </c>
      <c r="B48" s="131">
        <v>169000</v>
      </c>
      <c r="C48" s="132">
        <v>171000</v>
      </c>
      <c r="D48" s="88">
        <v>3270</v>
      </c>
      <c r="E48" s="88">
        <v>1650</v>
      </c>
      <c r="F48" s="88">
        <v>0</v>
      </c>
      <c r="G48" s="88">
        <v>0</v>
      </c>
      <c r="H48" s="88">
        <v>0</v>
      </c>
      <c r="I48" s="88">
        <v>0</v>
      </c>
      <c r="J48" s="88">
        <v>0</v>
      </c>
      <c r="K48" s="88">
        <v>0</v>
      </c>
      <c r="L48" s="133">
        <v>11300</v>
      </c>
    </row>
    <row r="49" spans="1:12">
      <c r="A49" s="87">
        <v>34</v>
      </c>
      <c r="B49" s="131">
        <v>171000</v>
      </c>
      <c r="C49" s="132">
        <v>173000</v>
      </c>
      <c r="D49" s="88">
        <v>3340</v>
      </c>
      <c r="E49" s="88">
        <v>1730</v>
      </c>
      <c r="F49" s="88">
        <v>100</v>
      </c>
      <c r="G49" s="88">
        <v>0</v>
      </c>
      <c r="H49" s="88">
        <v>0</v>
      </c>
      <c r="I49" s="88">
        <v>0</v>
      </c>
      <c r="J49" s="88">
        <v>0</v>
      </c>
      <c r="K49" s="88">
        <v>0</v>
      </c>
      <c r="L49" s="133">
        <v>11500</v>
      </c>
    </row>
    <row r="50" spans="1:12">
      <c r="A50" s="87">
        <v>35</v>
      </c>
      <c r="B50" s="131">
        <v>173000</v>
      </c>
      <c r="C50" s="132">
        <v>175000</v>
      </c>
      <c r="D50" s="88">
        <v>3410</v>
      </c>
      <c r="E50" s="88">
        <v>1800</v>
      </c>
      <c r="F50" s="88">
        <v>170</v>
      </c>
      <c r="G50" s="88">
        <v>0</v>
      </c>
      <c r="H50" s="88">
        <v>0</v>
      </c>
      <c r="I50" s="88">
        <v>0</v>
      </c>
      <c r="J50" s="88">
        <v>0</v>
      </c>
      <c r="K50" s="88">
        <v>0</v>
      </c>
      <c r="L50" s="133">
        <v>11800</v>
      </c>
    </row>
    <row r="51" spans="1:12">
      <c r="A51" s="87"/>
      <c r="B51" s="131"/>
      <c r="C51" s="132"/>
      <c r="D51" s="88"/>
      <c r="E51" s="88"/>
      <c r="F51" s="88"/>
      <c r="G51" s="88"/>
      <c r="H51" s="88"/>
      <c r="I51" s="88"/>
      <c r="J51" s="88"/>
      <c r="K51" s="88"/>
      <c r="L51" s="133"/>
    </row>
    <row r="52" spans="1:12">
      <c r="A52" s="87">
        <v>36</v>
      </c>
      <c r="B52" s="131">
        <v>175000</v>
      </c>
      <c r="C52" s="132">
        <v>177000</v>
      </c>
      <c r="D52" s="88">
        <v>3480</v>
      </c>
      <c r="E52" s="88">
        <v>1870</v>
      </c>
      <c r="F52" s="88">
        <v>250</v>
      </c>
      <c r="G52" s="88">
        <v>0</v>
      </c>
      <c r="H52" s="88">
        <v>0</v>
      </c>
      <c r="I52" s="88">
        <v>0</v>
      </c>
      <c r="J52" s="88">
        <v>0</v>
      </c>
      <c r="K52" s="88">
        <v>0</v>
      </c>
      <c r="L52" s="133">
        <v>12100</v>
      </c>
    </row>
    <row r="53" spans="1:12">
      <c r="A53" s="87">
        <v>37</v>
      </c>
      <c r="B53" s="131">
        <v>177000</v>
      </c>
      <c r="C53" s="132">
        <v>179000</v>
      </c>
      <c r="D53" s="88">
        <v>3550</v>
      </c>
      <c r="E53" s="88">
        <v>1940</v>
      </c>
      <c r="F53" s="88">
        <v>320</v>
      </c>
      <c r="G53" s="88">
        <v>0</v>
      </c>
      <c r="H53" s="88">
        <v>0</v>
      </c>
      <c r="I53" s="88">
        <v>0</v>
      </c>
      <c r="J53" s="88">
        <v>0</v>
      </c>
      <c r="K53" s="88">
        <v>0</v>
      </c>
      <c r="L53" s="133">
        <v>12500</v>
      </c>
    </row>
    <row r="54" spans="1:12">
      <c r="A54" s="87">
        <v>38</v>
      </c>
      <c r="B54" s="131">
        <v>179000</v>
      </c>
      <c r="C54" s="132">
        <v>181000</v>
      </c>
      <c r="D54" s="88">
        <v>3620</v>
      </c>
      <c r="E54" s="88">
        <v>2010</v>
      </c>
      <c r="F54" s="88">
        <v>390</v>
      </c>
      <c r="G54" s="88">
        <v>0</v>
      </c>
      <c r="H54" s="88">
        <v>0</v>
      </c>
      <c r="I54" s="88">
        <v>0</v>
      </c>
      <c r="J54" s="88">
        <v>0</v>
      </c>
      <c r="K54" s="88">
        <v>0</v>
      </c>
      <c r="L54" s="133">
        <v>12800</v>
      </c>
    </row>
    <row r="55" spans="1:12">
      <c r="A55" s="87">
        <v>39</v>
      </c>
      <c r="B55" s="131">
        <v>181000</v>
      </c>
      <c r="C55" s="132">
        <v>183000</v>
      </c>
      <c r="D55" s="88">
        <v>3700</v>
      </c>
      <c r="E55" s="88">
        <v>2080</v>
      </c>
      <c r="F55" s="88">
        <v>460</v>
      </c>
      <c r="G55" s="88">
        <v>0</v>
      </c>
      <c r="H55" s="88">
        <v>0</v>
      </c>
      <c r="I55" s="88">
        <v>0</v>
      </c>
      <c r="J55" s="88">
        <v>0</v>
      </c>
      <c r="K55" s="88">
        <v>0</v>
      </c>
      <c r="L55" s="133">
        <v>13300</v>
      </c>
    </row>
    <row r="56" spans="1:12">
      <c r="A56" s="87">
        <v>40</v>
      </c>
      <c r="B56" s="131">
        <v>183000</v>
      </c>
      <c r="C56" s="132">
        <v>185000</v>
      </c>
      <c r="D56" s="88">
        <v>3770</v>
      </c>
      <c r="E56" s="88">
        <v>2150</v>
      </c>
      <c r="F56" s="88">
        <v>530</v>
      </c>
      <c r="G56" s="88">
        <v>0</v>
      </c>
      <c r="H56" s="88">
        <v>0</v>
      </c>
      <c r="I56" s="88">
        <v>0</v>
      </c>
      <c r="J56" s="88">
        <v>0</v>
      </c>
      <c r="K56" s="88">
        <v>0</v>
      </c>
      <c r="L56" s="133">
        <v>14000</v>
      </c>
    </row>
    <row r="57" spans="1:12">
      <c r="A57" s="87"/>
      <c r="B57" s="131"/>
      <c r="C57" s="132"/>
      <c r="D57" s="88"/>
      <c r="E57" s="88"/>
      <c r="F57" s="88"/>
      <c r="G57" s="88"/>
      <c r="H57" s="88"/>
      <c r="I57" s="88"/>
      <c r="J57" s="88"/>
      <c r="K57" s="88"/>
      <c r="L57" s="133"/>
    </row>
    <row r="58" spans="1:12">
      <c r="A58" s="87">
        <v>41</v>
      </c>
      <c r="B58" s="131">
        <v>185000</v>
      </c>
      <c r="C58" s="132">
        <v>187000</v>
      </c>
      <c r="D58" s="88">
        <v>3840</v>
      </c>
      <c r="E58" s="88">
        <v>2230</v>
      </c>
      <c r="F58" s="88">
        <v>600</v>
      </c>
      <c r="G58" s="88">
        <v>0</v>
      </c>
      <c r="H58" s="88">
        <v>0</v>
      </c>
      <c r="I58" s="88">
        <v>0</v>
      </c>
      <c r="J58" s="88">
        <v>0</v>
      </c>
      <c r="K58" s="88">
        <v>0</v>
      </c>
      <c r="L58" s="133">
        <v>14700</v>
      </c>
    </row>
    <row r="59" spans="1:12">
      <c r="A59" s="87">
        <v>42</v>
      </c>
      <c r="B59" s="131">
        <v>187000</v>
      </c>
      <c r="C59" s="132">
        <v>189000</v>
      </c>
      <c r="D59" s="88">
        <v>3910</v>
      </c>
      <c r="E59" s="88">
        <v>2300</v>
      </c>
      <c r="F59" s="88">
        <v>670</v>
      </c>
      <c r="G59" s="88">
        <v>0</v>
      </c>
      <c r="H59" s="88">
        <v>0</v>
      </c>
      <c r="I59" s="88">
        <v>0</v>
      </c>
      <c r="J59" s="88">
        <v>0</v>
      </c>
      <c r="K59" s="88">
        <v>0</v>
      </c>
      <c r="L59" s="133">
        <v>15400</v>
      </c>
    </row>
    <row r="60" spans="1:12">
      <c r="A60" s="87">
        <v>43</v>
      </c>
      <c r="B60" s="131">
        <v>189000</v>
      </c>
      <c r="C60" s="132">
        <v>191000</v>
      </c>
      <c r="D60" s="88">
        <v>3980</v>
      </c>
      <c r="E60" s="88">
        <v>2370</v>
      </c>
      <c r="F60" s="88">
        <v>750</v>
      </c>
      <c r="G60" s="88">
        <v>0</v>
      </c>
      <c r="H60" s="88">
        <v>0</v>
      </c>
      <c r="I60" s="88">
        <v>0</v>
      </c>
      <c r="J60" s="88">
        <v>0</v>
      </c>
      <c r="K60" s="88">
        <v>0</v>
      </c>
      <c r="L60" s="133">
        <v>16100</v>
      </c>
    </row>
    <row r="61" spans="1:12">
      <c r="A61" s="87">
        <v>44</v>
      </c>
      <c r="B61" s="131">
        <v>191000</v>
      </c>
      <c r="C61" s="132">
        <v>193000</v>
      </c>
      <c r="D61" s="88">
        <v>4050</v>
      </c>
      <c r="E61" s="88">
        <v>2440</v>
      </c>
      <c r="F61" s="88">
        <v>820</v>
      </c>
      <c r="G61" s="88">
        <v>0</v>
      </c>
      <c r="H61" s="88">
        <v>0</v>
      </c>
      <c r="I61" s="88">
        <v>0</v>
      </c>
      <c r="J61" s="88">
        <v>0</v>
      </c>
      <c r="K61" s="88">
        <v>0</v>
      </c>
      <c r="L61" s="133">
        <v>16800</v>
      </c>
    </row>
    <row r="62" spans="1:12">
      <c r="A62" s="87">
        <v>45</v>
      </c>
      <c r="B62" s="131">
        <v>193000</v>
      </c>
      <c r="C62" s="132">
        <v>195000</v>
      </c>
      <c r="D62" s="88">
        <v>4120</v>
      </c>
      <c r="E62" s="88">
        <v>2510</v>
      </c>
      <c r="F62" s="88">
        <v>890</v>
      </c>
      <c r="G62" s="88">
        <v>0</v>
      </c>
      <c r="H62" s="88">
        <v>0</v>
      </c>
      <c r="I62" s="88">
        <v>0</v>
      </c>
      <c r="J62" s="88">
        <v>0</v>
      </c>
      <c r="K62" s="88">
        <v>0</v>
      </c>
      <c r="L62" s="133">
        <v>17600</v>
      </c>
    </row>
    <row r="63" spans="1:12">
      <c r="A63" s="134"/>
      <c r="B63" s="135"/>
      <c r="C63" s="136"/>
      <c r="D63" s="137"/>
      <c r="E63" s="137"/>
      <c r="F63" s="137"/>
      <c r="G63" s="137"/>
      <c r="H63" s="137"/>
      <c r="I63" s="137"/>
      <c r="J63" s="137"/>
      <c r="K63" s="137"/>
      <c r="L63" s="138"/>
    </row>
    <row r="64" spans="1:12">
      <c r="A64" s="87">
        <v>46</v>
      </c>
      <c r="B64" s="131">
        <v>195000</v>
      </c>
      <c r="C64" s="132">
        <v>197000</v>
      </c>
      <c r="D64" s="88">
        <v>4200</v>
      </c>
      <c r="E64" s="88">
        <v>2580</v>
      </c>
      <c r="F64" s="88">
        <v>960</v>
      </c>
      <c r="G64" s="88">
        <v>0</v>
      </c>
      <c r="H64" s="88">
        <v>0</v>
      </c>
      <c r="I64" s="88">
        <v>0</v>
      </c>
      <c r="J64" s="88">
        <v>0</v>
      </c>
      <c r="K64" s="88">
        <v>0</v>
      </c>
      <c r="L64" s="133">
        <v>18300</v>
      </c>
    </row>
    <row r="65" spans="1:12">
      <c r="A65" s="87">
        <v>47</v>
      </c>
      <c r="B65" s="131">
        <v>197000</v>
      </c>
      <c r="C65" s="132">
        <v>199000</v>
      </c>
      <c r="D65" s="88">
        <v>4270</v>
      </c>
      <c r="E65" s="88">
        <v>2650</v>
      </c>
      <c r="F65" s="88">
        <v>1030</v>
      </c>
      <c r="G65" s="88">
        <v>0</v>
      </c>
      <c r="H65" s="88">
        <v>0</v>
      </c>
      <c r="I65" s="88">
        <v>0</v>
      </c>
      <c r="J65" s="88">
        <v>0</v>
      </c>
      <c r="K65" s="88">
        <v>0</v>
      </c>
      <c r="L65" s="133">
        <v>19000</v>
      </c>
    </row>
    <row r="66" spans="1:12">
      <c r="A66" s="87">
        <v>48</v>
      </c>
      <c r="B66" s="131">
        <v>199000</v>
      </c>
      <c r="C66" s="132">
        <v>201000</v>
      </c>
      <c r="D66" s="88">
        <v>4340</v>
      </c>
      <c r="E66" s="88">
        <v>2730</v>
      </c>
      <c r="F66" s="88">
        <v>1100</v>
      </c>
      <c r="G66" s="88">
        <v>0</v>
      </c>
      <c r="H66" s="88">
        <v>0</v>
      </c>
      <c r="I66" s="88">
        <v>0</v>
      </c>
      <c r="J66" s="88">
        <v>0</v>
      </c>
      <c r="K66" s="88">
        <v>0</v>
      </c>
      <c r="L66" s="133">
        <v>19700</v>
      </c>
    </row>
    <row r="67" spans="1:12">
      <c r="A67" s="87">
        <v>49</v>
      </c>
      <c r="B67" s="131">
        <v>201000</v>
      </c>
      <c r="C67" s="132">
        <v>203000</v>
      </c>
      <c r="D67" s="88">
        <v>4410</v>
      </c>
      <c r="E67" s="88">
        <v>2800</v>
      </c>
      <c r="F67" s="88">
        <v>1170</v>
      </c>
      <c r="G67" s="88">
        <v>0</v>
      </c>
      <c r="H67" s="88">
        <v>0</v>
      </c>
      <c r="I67" s="88">
        <v>0</v>
      </c>
      <c r="J67" s="88">
        <v>0</v>
      </c>
      <c r="K67" s="88">
        <v>0</v>
      </c>
      <c r="L67" s="133">
        <v>20400</v>
      </c>
    </row>
    <row r="68" spans="1:12">
      <c r="A68" s="87">
        <v>50</v>
      </c>
      <c r="B68" s="131">
        <v>203000</v>
      </c>
      <c r="C68" s="132">
        <v>205000</v>
      </c>
      <c r="D68" s="88">
        <v>4480</v>
      </c>
      <c r="E68" s="88">
        <v>2870</v>
      </c>
      <c r="F68" s="88">
        <v>1250</v>
      </c>
      <c r="G68" s="88">
        <v>0</v>
      </c>
      <c r="H68" s="88">
        <v>0</v>
      </c>
      <c r="I68" s="88">
        <v>0</v>
      </c>
      <c r="J68" s="88">
        <v>0</v>
      </c>
      <c r="K68" s="88">
        <v>0</v>
      </c>
      <c r="L68" s="133">
        <v>21000</v>
      </c>
    </row>
    <row r="69" spans="1:12">
      <c r="A69" s="87"/>
      <c r="B69" s="131"/>
      <c r="C69" s="132"/>
      <c r="D69" s="88"/>
      <c r="E69" s="88"/>
      <c r="F69" s="88"/>
      <c r="G69" s="88"/>
      <c r="H69" s="88"/>
      <c r="I69" s="88"/>
      <c r="J69" s="88"/>
      <c r="K69" s="88"/>
      <c r="L69" s="133"/>
    </row>
    <row r="70" spans="1:12">
      <c r="A70" s="87">
        <v>51</v>
      </c>
      <c r="B70" s="131">
        <v>205000</v>
      </c>
      <c r="C70" s="132">
        <v>207000</v>
      </c>
      <c r="D70" s="88">
        <v>4550</v>
      </c>
      <c r="E70" s="88">
        <v>2940</v>
      </c>
      <c r="F70" s="88">
        <v>1320</v>
      </c>
      <c r="G70" s="88">
        <v>0</v>
      </c>
      <c r="H70" s="88">
        <v>0</v>
      </c>
      <c r="I70" s="88">
        <v>0</v>
      </c>
      <c r="J70" s="88">
        <v>0</v>
      </c>
      <c r="K70" s="88">
        <v>0</v>
      </c>
      <c r="L70" s="133">
        <v>21700</v>
      </c>
    </row>
    <row r="71" spans="1:12">
      <c r="A71" s="87">
        <v>52</v>
      </c>
      <c r="B71" s="131">
        <v>207000</v>
      </c>
      <c r="C71" s="132">
        <v>209000</v>
      </c>
      <c r="D71" s="88">
        <v>4630</v>
      </c>
      <c r="E71" s="88">
        <v>3010</v>
      </c>
      <c r="F71" s="88">
        <v>1390</v>
      </c>
      <c r="G71" s="88">
        <v>0</v>
      </c>
      <c r="H71" s="88">
        <v>0</v>
      </c>
      <c r="I71" s="88">
        <v>0</v>
      </c>
      <c r="J71" s="88">
        <v>0</v>
      </c>
      <c r="K71" s="88">
        <v>0</v>
      </c>
      <c r="L71" s="133">
        <v>22500</v>
      </c>
    </row>
    <row r="72" spans="1:12">
      <c r="A72" s="87">
        <v>53</v>
      </c>
      <c r="B72" s="131">
        <v>209000</v>
      </c>
      <c r="C72" s="132">
        <v>211000</v>
      </c>
      <c r="D72" s="88">
        <v>4700</v>
      </c>
      <c r="E72" s="88">
        <v>3080</v>
      </c>
      <c r="F72" s="88">
        <v>1460</v>
      </c>
      <c r="G72" s="88">
        <v>0</v>
      </c>
      <c r="H72" s="88">
        <v>0</v>
      </c>
      <c r="I72" s="88">
        <v>0</v>
      </c>
      <c r="J72" s="88">
        <v>0</v>
      </c>
      <c r="K72" s="88">
        <v>0</v>
      </c>
      <c r="L72" s="133">
        <v>23000</v>
      </c>
    </row>
    <row r="73" spans="1:12">
      <c r="A73" s="87">
        <v>54</v>
      </c>
      <c r="B73" s="131">
        <v>211000</v>
      </c>
      <c r="C73" s="132">
        <v>213000</v>
      </c>
      <c r="D73" s="88">
        <v>4770</v>
      </c>
      <c r="E73" s="88">
        <v>3150</v>
      </c>
      <c r="F73" s="88">
        <v>1530</v>
      </c>
      <c r="G73" s="88">
        <v>0</v>
      </c>
      <c r="H73" s="88">
        <v>0</v>
      </c>
      <c r="I73" s="88">
        <v>0</v>
      </c>
      <c r="J73" s="88">
        <v>0</v>
      </c>
      <c r="K73" s="88">
        <v>0</v>
      </c>
      <c r="L73" s="133">
        <v>23600</v>
      </c>
    </row>
    <row r="74" spans="1:12">
      <c r="A74" s="87">
        <v>55</v>
      </c>
      <c r="B74" s="131">
        <v>213000</v>
      </c>
      <c r="C74" s="132">
        <v>215000</v>
      </c>
      <c r="D74" s="88">
        <v>4840</v>
      </c>
      <c r="E74" s="88">
        <v>3230</v>
      </c>
      <c r="F74" s="88">
        <v>1600</v>
      </c>
      <c r="G74" s="88">
        <v>0</v>
      </c>
      <c r="H74" s="88">
        <v>0</v>
      </c>
      <c r="I74" s="88">
        <v>0</v>
      </c>
      <c r="J74" s="88">
        <v>0</v>
      </c>
      <c r="K74" s="88">
        <v>0</v>
      </c>
      <c r="L74" s="133">
        <v>24100</v>
      </c>
    </row>
    <row r="75" spans="1:12">
      <c r="A75" s="87"/>
      <c r="B75" s="131"/>
      <c r="C75" s="132"/>
      <c r="D75" s="88"/>
      <c r="E75" s="88"/>
      <c r="F75" s="88"/>
      <c r="G75" s="88"/>
      <c r="H75" s="88"/>
      <c r="I75" s="88"/>
      <c r="J75" s="88"/>
      <c r="K75" s="88"/>
      <c r="L75" s="133"/>
    </row>
    <row r="76" spans="1:12">
      <c r="A76" s="87">
        <v>56</v>
      </c>
      <c r="B76" s="131">
        <v>215000</v>
      </c>
      <c r="C76" s="132">
        <v>217000</v>
      </c>
      <c r="D76" s="88">
        <v>4910</v>
      </c>
      <c r="E76" s="88">
        <v>3300</v>
      </c>
      <c r="F76" s="88">
        <v>1670</v>
      </c>
      <c r="G76" s="88">
        <v>0</v>
      </c>
      <c r="H76" s="88">
        <v>0</v>
      </c>
      <c r="I76" s="88">
        <v>0</v>
      </c>
      <c r="J76" s="88">
        <v>0</v>
      </c>
      <c r="K76" s="88">
        <v>0</v>
      </c>
      <c r="L76" s="133">
        <v>24700</v>
      </c>
    </row>
    <row r="77" spans="1:12">
      <c r="A77" s="87">
        <v>57</v>
      </c>
      <c r="B77" s="131">
        <v>217000</v>
      </c>
      <c r="C77" s="132">
        <v>219000</v>
      </c>
      <c r="D77" s="88">
        <v>4980</v>
      </c>
      <c r="E77" s="88">
        <v>3370</v>
      </c>
      <c r="F77" s="88">
        <v>1750</v>
      </c>
      <c r="G77" s="88">
        <v>130</v>
      </c>
      <c r="H77" s="88">
        <v>0</v>
      </c>
      <c r="I77" s="88">
        <v>0</v>
      </c>
      <c r="J77" s="88">
        <v>0</v>
      </c>
      <c r="K77" s="88">
        <v>0</v>
      </c>
      <c r="L77" s="133">
        <v>25300</v>
      </c>
    </row>
    <row r="78" spans="1:12">
      <c r="A78" s="87">
        <v>58</v>
      </c>
      <c r="B78" s="131">
        <v>219000</v>
      </c>
      <c r="C78" s="132">
        <v>221000</v>
      </c>
      <c r="D78" s="88">
        <v>5050</v>
      </c>
      <c r="E78" s="88">
        <v>3440</v>
      </c>
      <c r="F78" s="88">
        <v>1820</v>
      </c>
      <c r="G78" s="88">
        <v>200</v>
      </c>
      <c r="H78" s="88">
        <v>0</v>
      </c>
      <c r="I78" s="88">
        <v>0</v>
      </c>
      <c r="J78" s="88">
        <v>0</v>
      </c>
      <c r="K78" s="88">
        <v>0</v>
      </c>
      <c r="L78" s="133">
        <v>25800</v>
      </c>
    </row>
    <row r="79" spans="1:12">
      <c r="A79" s="87">
        <v>59</v>
      </c>
      <c r="B79" s="131">
        <v>221000</v>
      </c>
      <c r="C79" s="132">
        <v>224000</v>
      </c>
      <c r="D79" s="88">
        <v>5150</v>
      </c>
      <c r="E79" s="88">
        <v>3520</v>
      </c>
      <c r="F79" s="88">
        <v>1910</v>
      </c>
      <c r="G79" s="88">
        <v>300</v>
      </c>
      <c r="H79" s="88">
        <v>0</v>
      </c>
      <c r="I79" s="88">
        <v>0</v>
      </c>
      <c r="J79" s="88">
        <v>0</v>
      </c>
      <c r="K79" s="88">
        <v>0</v>
      </c>
      <c r="L79" s="133">
        <v>26400</v>
      </c>
    </row>
    <row r="80" spans="1:12">
      <c r="A80" s="87">
        <v>60</v>
      </c>
      <c r="B80" s="131">
        <v>224000</v>
      </c>
      <c r="C80" s="132">
        <v>227000</v>
      </c>
      <c r="D80" s="88">
        <v>5250</v>
      </c>
      <c r="E80" s="88">
        <v>3630</v>
      </c>
      <c r="F80" s="88">
        <v>2020</v>
      </c>
      <c r="G80" s="88">
        <v>400</v>
      </c>
      <c r="H80" s="88">
        <v>0</v>
      </c>
      <c r="I80" s="88">
        <v>0</v>
      </c>
      <c r="J80" s="88">
        <v>0</v>
      </c>
      <c r="K80" s="88">
        <v>0</v>
      </c>
      <c r="L80" s="133">
        <v>27500</v>
      </c>
    </row>
    <row r="81" spans="1:12">
      <c r="A81" s="87"/>
      <c r="B81" s="131"/>
      <c r="C81" s="132"/>
      <c r="D81" s="88"/>
      <c r="E81" s="88"/>
      <c r="F81" s="88"/>
      <c r="G81" s="88"/>
      <c r="H81" s="88"/>
      <c r="I81" s="88"/>
      <c r="J81" s="88"/>
      <c r="K81" s="88"/>
      <c r="L81" s="133"/>
    </row>
    <row r="82" spans="1:12">
      <c r="A82" s="87">
        <v>61</v>
      </c>
      <c r="B82" s="131">
        <v>227000</v>
      </c>
      <c r="C82" s="132">
        <v>230000</v>
      </c>
      <c r="D82" s="88">
        <v>5360</v>
      </c>
      <c r="E82" s="88">
        <v>3740</v>
      </c>
      <c r="F82" s="88">
        <v>2120</v>
      </c>
      <c r="G82" s="88">
        <v>510</v>
      </c>
      <c r="H82" s="88">
        <v>0</v>
      </c>
      <c r="I82" s="88">
        <v>0</v>
      </c>
      <c r="J82" s="88">
        <v>0</v>
      </c>
      <c r="K82" s="88">
        <v>0</v>
      </c>
      <c r="L82" s="133">
        <v>28500</v>
      </c>
    </row>
    <row r="83" spans="1:12">
      <c r="A83" s="87">
        <v>62</v>
      </c>
      <c r="B83" s="131">
        <v>230000</v>
      </c>
      <c r="C83" s="132">
        <v>233000</v>
      </c>
      <c r="D83" s="88">
        <v>5460</v>
      </c>
      <c r="E83" s="88">
        <v>3850</v>
      </c>
      <c r="F83" s="88">
        <v>2240</v>
      </c>
      <c r="G83" s="88">
        <v>610</v>
      </c>
      <c r="H83" s="88">
        <v>0</v>
      </c>
      <c r="I83" s="88">
        <v>0</v>
      </c>
      <c r="J83" s="88">
        <v>0</v>
      </c>
      <c r="K83" s="88">
        <v>0</v>
      </c>
      <c r="L83" s="133">
        <v>29500</v>
      </c>
    </row>
    <row r="84" spans="1:12">
      <c r="A84" s="87">
        <v>63</v>
      </c>
      <c r="B84" s="131">
        <v>233000</v>
      </c>
      <c r="C84" s="132">
        <v>236000</v>
      </c>
      <c r="D84" s="88">
        <v>5570</v>
      </c>
      <c r="E84" s="88">
        <v>3950</v>
      </c>
      <c r="F84" s="88">
        <v>2340</v>
      </c>
      <c r="G84" s="88">
        <v>720</v>
      </c>
      <c r="H84" s="88">
        <v>0</v>
      </c>
      <c r="I84" s="88">
        <v>0</v>
      </c>
      <c r="J84" s="88">
        <v>0</v>
      </c>
      <c r="K84" s="88">
        <v>0</v>
      </c>
      <c r="L84" s="133">
        <v>30500</v>
      </c>
    </row>
    <row r="85" spans="1:12">
      <c r="A85" s="87">
        <v>64</v>
      </c>
      <c r="B85" s="131">
        <v>236000</v>
      </c>
      <c r="C85" s="132">
        <v>239000</v>
      </c>
      <c r="D85" s="88">
        <v>5680</v>
      </c>
      <c r="E85" s="88">
        <v>4060</v>
      </c>
      <c r="F85" s="88">
        <v>2450</v>
      </c>
      <c r="G85" s="88">
        <v>830</v>
      </c>
      <c r="H85" s="88">
        <v>0</v>
      </c>
      <c r="I85" s="88">
        <v>0</v>
      </c>
      <c r="J85" s="88">
        <v>0</v>
      </c>
      <c r="K85" s="88">
        <v>0</v>
      </c>
      <c r="L85" s="133">
        <v>31500</v>
      </c>
    </row>
    <row r="86" spans="1:12">
      <c r="A86" s="87">
        <v>65</v>
      </c>
      <c r="B86" s="131">
        <v>239000</v>
      </c>
      <c r="C86" s="132">
        <v>242000</v>
      </c>
      <c r="D86" s="88">
        <v>5790</v>
      </c>
      <c r="E86" s="88">
        <v>4170</v>
      </c>
      <c r="F86" s="88">
        <v>2550</v>
      </c>
      <c r="G86" s="88">
        <v>940</v>
      </c>
      <c r="H86" s="88">
        <v>0</v>
      </c>
      <c r="I86" s="88">
        <v>0</v>
      </c>
      <c r="J86" s="88">
        <v>0</v>
      </c>
      <c r="K86" s="88">
        <v>0</v>
      </c>
      <c r="L86" s="133">
        <v>32600</v>
      </c>
    </row>
    <row r="87" spans="1:12">
      <c r="A87" s="87"/>
      <c r="B87" s="131"/>
      <c r="C87" s="132"/>
      <c r="D87" s="88"/>
      <c r="E87" s="88"/>
      <c r="F87" s="88"/>
      <c r="G87" s="88"/>
      <c r="H87" s="88"/>
      <c r="I87" s="88"/>
      <c r="J87" s="88"/>
      <c r="K87" s="88"/>
      <c r="L87" s="133"/>
    </row>
    <row r="88" spans="1:12">
      <c r="A88" s="87">
        <v>66</v>
      </c>
      <c r="B88" s="131">
        <v>242000</v>
      </c>
      <c r="C88" s="132">
        <v>245000</v>
      </c>
      <c r="D88" s="88">
        <v>5890</v>
      </c>
      <c r="E88" s="88">
        <v>4280</v>
      </c>
      <c r="F88" s="88">
        <v>2660</v>
      </c>
      <c r="G88" s="88">
        <v>1040</v>
      </c>
      <c r="H88" s="88">
        <v>0</v>
      </c>
      <c r="I88" s="88">
        <v>0</v>
      </c>
      <c r="J88" s="88">
        <v>0</v>
      </c>
      <c r="K88" s="88">
        <v>0</v>
      </c>
      <c r="L88" s="133">
        <v>33600</v>
      </c>
    </row>
    <row r="89" spans="1:12">
      <c r="A89" s="87">
        <v>67</v>
      </c>
      <c r="B89" s="131">
        <v>245000</v>
      </c>
      <c r="C89" s="132">
        <v>248000</v>
      </c>
      <c r="D89" s="88">
        <v>6000</v>
      </c>
      <c r="E89" s="88">
        <v>4380</v>
      </c>
      <c r="F89" s="88">
        <v>2770</v>
      </c>
      <c r="G89" s="88">
        <v>1150</v>
      </c>
      <c r="H89" s="88">
        <v>0</v>
      </c>
      <c r="I89" s="88">
        <v>0</v>
      </c>
      <c r="J89" s="88">
        <v>0</v>
      </c>
      <c r="K89" s="88">
        <v>0</v>
      </c>
      <c r="L89" s="133">
        <v>34600</v>
      </c>
    </row>
    <row r="90" spans="1:12">
      <c r="A90" s="87">
        <v>68</v>
      </c>
      <c r="B90" s="131">
        <v>248000</v>
      </c>
      <c r="C90" s="132">
        <v>251000</v>
      </c>
      <c r="D90" s="88">
        <v>6110</v>
      </c>
      <c r="E90" s="88">
        <v>4490</v>
      </c>
      <c r="F90" s="88">
        <v>2880</v>
      </c>
      <c r="G90" s="88">
        <v>1260</v>
      </c>
      <c r="H90" s="88">
        <v>0</v>
      </c>
      <c r="I90" s="88">
        <v>0</v>
      </c>
      <c r="J90" s="88">
        <v>0</v>
      </c>
      <c r="K90" s="88">
        <v>0</v>
      </c>
      <c r="L90" s="133">
        <v>35500</v>
      </c>
    </row>
    <row r="91" spans="1:12">
      <c r="A91" s="87">
        <v>69</v>
      </c>
      <c r="B91" s="131">
        <v>251000</v>
      </c>
      <c r="C91" s="132">
        <v>254000</v>
      </c>
      <c r="D91" s="88">
        <v>6220</v>
      </c>
      <c r="E91" s="88">
        <v>4590</v>
      </c>
      <c r="F91" s="88">
        <v>2980</v>
      </c>
      <c r="G91" s="88">
        <v>1370</v>
      </c>
      <c r="H91" s="88">
        <v>0</v>
      </c>
      <c r="I91" s="88">
        <v>0</v>
      </c>
      <c r="J91" s="88">
        <v>0</v>
      </c>
      <c r="K91" s="88">
        <v>0</v>
      </c>
      <c r="L91" s="133">
        <v>36600</v>
      </c>
    </row>
    <row r="92" spans="1:12">
      <c r="A92" s="87">
        <v>70</v>
      </c>
      <c r="B92" s="131">
        <v>254000</v>
      </c>
      <c r="C92" s="132">
        <v>257000</v>
      </c>
      <c r="D92" s="88">
        <v>6320</v>
      </c>
      <c r="E92" s="88">
        <v>4710</v>
      </c>
      <c r="F92" s="88">
        <v>3090</v>
      </c>
      <c r="G92" s="88">
        <v>1470</v>
      </c>
      <c r="H92" s="88">
        <v>0</v>
      </c>
      <c r="I92" s="88">
        <v>0</v>
      </c>
      <c r="J92" s="88">
        <v>0</v>
      </c>
      <c r="K92" s="88">
        <v>0</v>
      </c>
      <c r="L92" s="133">
        <v>37600</v>
      </c>
    </row>
    <row r="93" spans="1:12">
      <c r="A93" s="87"/>
      <c r="B93" s="131"/>
      <c r="C93" s="132"/>
      <c r="D93" s="88"/>
      <c r="E93" s="88"/>
      <c r="F93" s="88"/>
      <c r="G93" s="88"/>
      <c r="H93" s="88"/>
      <c r="I93" s="88"/>
      <c r="J93" s="88"/>
      <c r="K93" s="88"/>
      <c r="L93" s="133"/>
    </row>
    <row r="94" spans="1:12">
      <c r="A94" s="87">
        <v>71</v>
      </c>
      <c r="B94" s="131">
        <v>257000</v>
      </c>
      <c r="C94" s="132">
        <v>260000</v>
      </c>
      <c r="D94" s="88">
        <v>6430</v>
      </c>
      <c r="E94" s="88">
        <v>4810</v>
      </c>
      <c r="F94" s="88">
        <v>3200</v>
      </c>
      <c r="G94" s="88">
        <v>1580</v>
      </c>
      <c r="H94" s="88">
        <v>0</v>
      </c>
      <c r="I94" s="88">
        <v>0</v>
      </c>
      <c r="J94" s="88">
        <v>0</v>
      </c>
      <c r="K94" s="88">
        <v>0</v>
      </c>
      <c r="L94" s="133">
        <v>38600</v>
      </c>
    </row>
    <row r="95" spans="1:12">
      <c r="A95" s="87">
        <v>72</v>
      </c>
      <c r="B95" s="131">
        <v>260000</v>
      </c>
      <c r="C95" s="132">
        <v>263000</v>
      </c>
      <c r="D95" s="88">
        <v>6530</v>
      </c>
      <c r="E95" s="88">
        <v>4920</v>
      </c>
      <c r="F95" s="88">
        <v>3310</v>
      </c>
      <c r="G95" s="88">
        <v>1680</v>
      </c>
      <c r="H95" s="88">
        <v>0</v>
      </c>
      <c r="I95" s="88">
        <v>0</v>
      </c>
      <c r="J95" s="88">
        <v>0</v>
      </c>
      <c r="K95" s="88">
        <v>0</v>
      </c>
      <c r="L95" s="133">
        <v>39600</v>
      </c>
    </row>
    <row r="96" spans="1:12">
      <c r="A96" s="87">
        <v>73</v>
      </c>
      <c r="B96" s="131">
        <v>263000</v>
      </c>
      <c r="C96" s="132">
        <v>266000</v>
      </c>
      <c r="D96" s="88">
        <v>6650</v>
      </c>
      <c r="E96" s="88">
        <v>5020</v>
      </c>
      <c r="F96" s="88">
        <v>3410</v>
      </c>
      <c r="G96" s="88">
        <v>1800</v>
      </c>
      <c r="H96" s="88">
        <v>170</v>
      </c>
      <c r="I96" s="88">
        <v>0</v>
      </c>
      <c r="J96" s="88">
        <v>0</v>
      </c>
      <c r="K96" s="88">
        <v>0</v>
      </c>
      <c r="L96" s="133">
        <v>40600</v>
      </c>
    </row>
    <row r="97" spans="1:12">
      <c r="A97" s="87">
        <v>74</v>
      </c>
      <c r="B97" s="131">
        <v>266000</v>
      </c>
      <c r="C97" s="132">
        <v>269000</v>
      </c>
      <c r="D97" s="88">
        <v>6750</v>
      </c>
      <c r="E97" s="88">
        <v>5140</v>
      </c>
      <c r="F97" s="88">
        <v>3520</v>
      </c>
      <c r="G97" s="88">
        <v>1900</v>
      </c>
      <c r="H97" s="88">
        <v>290</v>
      </c>
      <c r="I97" s="88">
        <v>0</v>
      </c>
      <c r="J97" s="88">
        <v>0</v>
      </c>
      <c r="K97" s="88">
        <v>0</v>
      </c>
      <c r="L97" s="133">
        <v>41700</v>
      </c>
    </row>
    <row r="98" spans="1:12">
      <c r="A98" s="87">
        <v>75</v>
      </c>
      <c r="B98" s="131">
        <v>269000</v>
      </c>
      <c r="C98" s="132">
        <v>272000</v>
      </c>
      <c r="D98" s="88">
        <v>6860</v>
      </c>
      <c r="E98" s="88">
        <v>5240</v>
      </c>
      <c r="F98" s="88">
        <v>3620</v>
      </c>
      <c r="G98" s="88">
        <v>2010</v>
      </c>
      <c r="H98" s="88">
        <v>390</v>
      </c>
      <c r="I98" s="88">
        <v>0</v>
      </c>
      <c r="J98" s="88">
        <v>0</v>
      </c>
      <c r="K98" s="88">
        <v>0</v>
      </c>
      <c r="L98" s="133">
        <v>42700</v>
      </c>
    </row>
    <row r="99" spans="1:12">
      <c r="A99" s="87"/>
      <c r="B99" s="131"/>
      <c r="C99" s="132"/>
      <c r="D99" s="88"/>
      <c r="E99" s="88"/>
      <c r="F99" s="88"/>
      <c r="G99" s="88"/>
      <c r="H99" s="88"/>
      <c r="I99" s="88"/>
      <c r="J99" s="88"/>
      <c r="K99" s="88"/>
      <c r="L99" s="133"/>
    </row>
    <row r="100" spans="1:12">
      <c r="A100" s="87">
        <v>76</v>
      </c>
      <c r="B100" s="131">
        <v>272000</v>
      </c>
      <c r="C100" s="132">
        <v>275000</v>
      </c>
      <c r="D100" s="88">
        <v>6960</v>
      </c>
      <c r="E100" s="88">
        <v>5350</v>
      </c>
      <c r="F100" s="88">
        <v>3740</v>
      </c>
      <c r="G100" s="88">
        <v>2110</v>
      </c>
      <c r="H100" s="88">
        <v>500</v>
      </c>
      <c r="I100" s="88">
        <v>0</v>
      </c>
      <c r="J100" s="88">
        <v>0</v>
      </c>
      <c r="K100" s="88">
        <v>0</v>
      </c>
      <c r="L100" s="133">
        <v>43700</v>
      </c>
    </row>
    <row r="101" spans="1:12">
      <c r="A101" s="87">
        <v>77</v>
      </c>
      <c r="B101" s="131">
        <v>275000</v>
      </c>
      <c r="C101" s="132">
        <v>278000</v>
      </c>
      <c r="D101" s="88">
        <v>7080</v>
      </c>
      <c r="E101" s="88">
        <v>5450</v>
      </c>
      <c r="F101" s="88">
        <v>3840</v>
      </c>
      <c r="G101" s="88">
        <v>2230</v>
      </c>
      <c r="H101" s="88">
        <v>600</v>
      </c>
      <c r="I101" s="88">
        <v>0</v>
      </c>
      <c r="J101" s="88">
        <v>0</v>
      </c>
      <c r="K101" s="88">
        <v>0</v>
      </c>
      <c r="L101" s="133">
        <v>44700</v>
      </c>
    </row>
    <row r="102" spans="1:12">
      <c r="A102" s="87">
        <v>78</v>
      </c>
      <c r="B102" s="131">
        <v>278000</v>
      </c>
      <c r="C102" s="132">
        <v>281000</v>
      </c>
      <c r="D102" s="88">
        <v>7180</v>
      </c>
      <c r="E102" s="88">
        <v>5560</v>
      </c>
      <c r="F102" s="88">
        <v>3950</v>
      </c>
      <c r="G102" s="88">
        <v>2330</v>
      </c>
      <c r="H102" s="88">
        <v>710</v>
      </c>
      <c r="I102" s="88">
        <v>0</v>
      </c>
      <c r="J102" s="88">
        <v>0</v>
      </c>
      <c r="K102" s="88">
        <v>0</v>
      </c>
      <c r="L102" s="133">
        <v>45600</v>
      </c>
    </row>
    <row r="103" spans="1:12">
      <c r="A103" s="87">
        <v>79</v>
      </c>
      <c r="B103" s="131">
        <v>281000</v>
      </c>
      <c r="C103" s="132">
        <v>284000</v>
      </c>
      <c r="D103" s="88">
        <v>7290</v>
      </c>
      <c r="E103" s="88">
        <v>5670</v>
      </c>
      <c r="F103" s="88">
        <v>4050</v>
      </c>
      <c r="G103" s="88">
        <v>2440</v>
      </c>
      <c r="H103" s="88">
        <v>820</v>
      </c>
      <c r="I103" s="88">
        <v>0</v>
      </c>
      <c r="J103" s="88">
        <v>0</v>
      </c>
      <c r="K103" s="88">
        <v>0</v>
      </c>
      <c r="L103" s="133">
        <v>46700</v>
      </c>
    </row>
    <row r="104" spans="1:12">
      <c r="A104" s="87">
        <v>80</v>
      </c>
      <c r="B104" s="131">
        <v>284000</v>
      </c>
      <c r="C104" s="132">
        <v>287000</v>
      </c>
      <c r="D104" s="88">
        <v>7390</v>
      </c>
      <c r="E104" s="88">
        <v>5780</v>
      </c>
      <c r="F104" s="88">
        <v>4170</v>
      </c>
      <c r="G104" s="88">
        <v>2540</v>
      </c>
      <c r="H104" s="88">
        <v>930</v>
      </c>
      <c r="I104" s="88">
        <v>0</v>
      </c>
      <c r="J104" s="88">
        <v>0</v>
      </c>
      <c r="K104" s="88">
        <v>0</v>
      </c>
      <c r="L104" s="133">
        <v>47800</v>
      </c>
    </row>
    <row r="105" spans="1:12">
      <c r="A105" s="87"/>
      <c r="B105" s="131"/>
      <c r="C105" s="132"/>
      <c r="D105" s="88"/>
      <c r="E105" s="88"/>
      <c r="F105" s="88"/>
      <c r="G105" s="88"/>
      <c r="H105" s="88"/>
      <c r="I105" s="88"/>
      <c r="J105" s="88"/>
      <c r="K105" s="88"/>
      <c r="L105" s="133"/>
    </row>
    <row r="106" spans="1:12">
      <c r="A106" s="87">
        <v>81</v>
      </c>
      <c r="B106" s="131">
        <v>287000</v>
      </c>
      <c r="C106" s="132">
        <v>290000</v>
      </c>
      <c r="D106" s="88">
        <v>7500</v>
      </c>
      <c r="E106" s="88">
        <v>5880</v>
      </c>
      <c r="F106" s="88">
        <v>4270</v>
      </c>
      <c r="G106" s="88">
        <v>2650</v>
      </c>
      <c r="H106" s="88">
        <v>1030</v>
      </c>
      <c r="I106" s="88">
        <v>0</v>
      </c>
      <c r="J106" s="88">
        <v>0</v>
      </c>
      <c r="K106" s="88">
        <v>0</v>
      </c>
      <c r="L106" s="133">
        <v>48900</v>
      </c>
    </row>
    <row r="107" spans="1:12">
      <c r="A107" s="87">
        <v>82</v>
      </c>
      <c r="B107" s="131">
        <v>290000</v>
      </c>
      <c r="C107" s="132">
        <v>293000</v>
      </c>
      <c r="D107" s="88">
        <v>7610</v>
      </c>
      <c r="E107" s="88">
        <v>5990</v>
      </c>
      <c r="F107" s="88">
        <v>4380</v>
      </c>
      <c r="G107" s="88">
        <v>2760</v>
      </c>
      <c r="H107" s="88">
        <v>1140</v>
      </c>
      <c r="I107" s="88">
        <v>0</v>
      </c>
      <c r="J107" s="88">
        <v>0</v>
      </c>
      <c r="K107" s="88">
        <v>0</v>
      </c>
      <c r="L107" s="133">
        <v>50000</v>
      </c>
    </row>
    <row r="108" spans="1:12">
      <c r="A108" s="87">
        <v>83</v>
      </c>
      <c r="B108" s="131">
        <v>293000</v>
      </c>
      <c r="C108" s="132">
        <v>296000</v>
      </c>
      <c r="D108" s="88">
        <v>7720</v>
      </c>
      <c r="E108" s="88">
        <v>6100</v>
      </c>
      <c r="F108" s="88">
        <v>4480</v>
      </c>
      <c r="G108" s="88">
        <v>2870</v>
      </c>
      <c r="H108" s="88">
        <v>1250</v>
      </c>
      <c r="I108" s="88">
        <v>0</v>
      </c>
      <c r="J108" s="88">
        <v>0</v>
      </c>
      <c r="K108" s="88">
        <v>0</v>
      </c>
      <c r="L108" s="133">
        <v>51300</v>
      </c>
    </row>
    <row r="109" spans="1:12">
      <c r="A109" s="87">
        <v>84</v>
      </c>
      <c r="B109" s="131">
        <v>296000</v>
      </c>
      <c r="C109" s="132">
        <v>299000</v>
      </c>
      <c r="D109" s="88">
        <v>7820</v>
      </c>
      <c r="E109" s="88">
        <v>6210</v>
      </c>
      <c r="F109" s="88">
        <v>4590</v>
      </c>
      <c r="G109" s="88">
        <v>2970</v>
      </c>
      <c r="H109" s="88">
        <v>1360</v>
      </c>
      <c r="I109" s="88">
        <v>0</v>
      </c>
      <c r="J109" s="88">
        <v>0</v>
      </c>
      <c r="K109" s="88">
        <v>0</v>
      </c>
      <c r="L109" s="133">
        <v>52400</v>
      </c>
    </row>
    <row r="110" spans="1:12">
      <c r="A110" s="87">
        <v>85</v>
      </c>
      <c r="B110" s="131">
        <v>299000</v>
      </c>
      <c r="C110" s="132">
        <v>302000</v>
      </c>
      <c r="D110" s="88">
        <v>7930</v>
      </c>
      <c r="E110" s="88">
        <v>6320</v>
      </c>
      <c r="F110" s="88">
        <v>4700</v>
      </c>
      <c r="G110" s="88">
        <v>3080</v>
      </c>
      <c r="H110" s="88">
        <v>1470</v>
      </c>
      <c r="I110" s="88">
        <v>0</v>
      </c>
      <c r="J110" s="88">
        <v>0</v>
      </c>
      <c r="K110" s="88">
        <v>0</v>
      </c>
      <c r="L110" s="133">
        <v>53600</v>
      </c>
    </row>
    <row r="111" spans="1:12">
      <c r="A111" s="87"/>
      <c r="B111" s="131"/>
      <c r="C111" s="132"/>
      <c r="D111" s="88"/>
      <c r="E111" s="88"/>
      <c r="F111" s="88"/>
      <c r="G111" s="88"/>
      <c r="H111" s="88"/>
      <c r="I111" s="88"/>
      <c r="J111" s="88"/>
      <c r="K111" s="88"/>
      <c r="L111" s="133"/>
    </row>
    <row r="112" spans="1:12">
      <c r="A112" s="87">
        <v>86</v>
      </c>
      <c r="B112" s="131">
        <v>302000</v>
      </c>
      <c r="C112" s="132">
        <v>305000</v>
      </c>
      <c r="D112" s="88">
        <v>8060</v>
      </c>
      <c r="E112" s="88">
        <v>6440</v>
      </c>
      <c r="F112" s="88">
        <v>4820</v>
      </c>
      <c r="G112" s="88">
        <v>3210</v>
      </c>
      <c r="H112" s="88">
        <v>1590</v>
      </c>
      <c r="I112" s="88">
        <v>0</v>
      </c>
      <c r="J112" s="88">
        <v>0</v>
      </c>
      <c r="K112" s="88">
        <v>0</v>
      </c>
      <c r="L112" s="133">
        <v>54500</v>
      </c>
    </row>
    <row r="113" spans="1:12">
      <c r="A113" s="87">
        <v>87</v>
      </c>
      <c r="B113" s="131">
        <v>305000</v>
      </c>
      <c r="C113" s="132">
        <v>308000</v>
      </c>
      <c r="D113" s="88">
        <v>8180</v>
      </c>
      <c r="E113" s="88">
        <v>6570</v>
      </c>
      <c r="F113" s="88">
        <v>4940</v>
      </c>
      <c r="G113" s="88">
        <v>3330</v>
      </c>
      <c r="H113" s="88">
        <v>1720</v>
      </c>
      <c r="I113" s="88">
        <v>0</v>
      </c>
      <c r="J113" s="88">
        <v>0</v>
      </c>
      <c r="K113" s="88">
        <v>0</v>
      </c>
      <c r="L113" s="133">
        <v>55200</v>
      </c>
    </row>
    <row r="114" spans="1:12">
      <c r="A114" s="87">
        <v>88</v>
      </c>
      <c r="B114" s="131">
        <v>308000</v>
      </c>
      <c r="C114" s="132">
        <v>311000</v>
      </c>
      <c r="D114" s="88">
        <v>8300</v>
      </c>
      <c r="E114" s="88">
        <v>6690</v>
      </c>
      <c r="F114" s="88">
        <v>5060</v>
      </c>
      <c r="G114" s="88">
        <v>3450</v>
      </c>
      <c r="H114" s="88">
        <v>1840</v>
      </c>
      <c r="I114" s="88">
        <v>210</v>
      </c>
      <c r="J114" s="88">
        <v>0</v>
      </c>
      <c r="K114" s="88">
        <v>0</v>
      </c>
      <c r="L114" s="133">
        <v>56100</v>
      </c>
    </row>
    <row r="115" spans="1:12">
      <c r="A115" s="87">
        <v>89</v>
      </c>
      <c r="B115" s="131">
        <v>311000</v>
      </c>
      <c r="C115" s="132">
        <v>314000</v>
      </c>
      <c r="D115" s="88">
        <v>8550</v>
      </c>
      <c r="E115" s="88">
        <v>6810</v>
      </c>
      <c r="F115" s="88">
        <v>5190</v>
      </c>
      <c r="G115" s="88">
        <v>3570</v>
      </c>
      <c r="H115" s="88">
        <v>1960</v>
      </c>
      <c r="I115" s="88">
        <v>340</v>
      </c>
      <c r="J115" s="88">
        <v>0</v>
      </c>
      <c r="K115" s="88">
        <v>0</v>
      </c>
      <c r="L115" s="133">
        <v>56900</v>
      </c>
    </row>
    <row r="116" spans="1:12">
      <c r="A116" s="87">
        <v>90</v>
      </c>
      <c r="B116" s="131">
        <v>314000</v>
      </c>
      <c r="C116" s="132">
        <v>317000</v>
      </c>
      <c r="D116" s="88">
        <v>8790</v>
      </c>
      <c r="E116" s="88">
        <v>6930</v>
      </c>
      <c r="F116" s="88">
        <v>5310</v>
      </c>
      <c r="G116" s="88">
        <v>3700</v>
      </c>
      <c r="H116" s="88">
        <v>2080</v>
      </c>
      <c r="I116" s="88">
        <v>460</v>
      </c>
      <c r="J116" s="88">
        <v>0</v>
      </c>
      <c r="K116" s="88">
        <v>0</v>
      </c>
      <c r="L116" s="133">
        <v>57700</v>
      </c>
    </row>
    <row r="117" spans="1:12">
      <c r="A117" s="87"/>
      <c r="B117" s="131"/>
      <c r="C117" s="132"/>
      <c r="D117" s="88"/>
      <c r="E117" s="88"/>
      <c r="F117" s="88"/>
      <c r="G117" s="88"/>
      <c r="H117" s="88"/>
      <c r="I117" s="88"/>
      <c r="J117" s="88"/>
      <c r="K117" s="88"/>
      <c r="L117" s="133"/>
    </row>
    <row r="118" spans="1:12">
      <c r="A118" s="87">
        <v>91</v>
      </c>
      <c r="B118" s="131">
        <v>317000</v>
      </c>
      <c r="C118" s="132">
        <v>320000</v>
      </c>
      <c r="D118" s="88">
        <v>9040</v>
      </c>
      <c r="E118" s="88">
        <v>7060</v>
      </c>
      <c r="F118" s="88">
        <v>5430</v>
      </c>
      <c r="G118" s="88">
        <v>3820</v>
      </c>
      <c r="H118" s="88">
        <v>2210</v>
      </c>
      <c r="I118" s="88">
        <v>580</v>
      </c>
      <c r="J118" s="88">
        <v>0</v>
      </c>
      <c r="K118" s="88">
        <v>0</v>
      </c>
      <c r="L118" s="133">
        <v>58500</v>
      </c>
    </row>
    <row r="119" spans="1:12">
      <c r="A119" s="87">
        <v>92</v>
      </c>
      <c r="B119" s="131">
        <v>320000</v>
      </c>
      <c r="C119" s="132">
        <v>323000</v>
      </c>
      <c r="D119" s="88">
        <v>9280</v>
      </c>
      <c r="E119" s="88">
        <v>7180</v>
      </c>
      <c r="F119" s="88">
        <v>5550</v>
      </c>
      <c r="G119" s="88">
        <v>3940</v>
      </c>
      <c r="H119" s="88">
        <v>2330</v>
      </c>
      <c r="I119" s="88">
        <v>700</v>
      </c>
      <c r="J119" s="88">
        <v>0</v>
      </c>
      <c r="K119" s="88">
        <v>0</v>
      </c>
      <c r="L119" s="133">
        <v>59500</v>
      </c>
    </row>
    <row r="120" spans="1:12">
      <c r="A120" s="87">
        <v>93</v>
      </c>
      <c r="B120" s="131">
        <v>323000</v>
      </c>
      <c r="C120" s="132">
        <v>326000</v>
      </c>
      <c r="D120" s="88">
        <v>9530</v>
      </c>
      <c r="E120" s="88">
        <v>7300</v>
      </c>
      <c r="F120" s="88">
        <v>5680</v>
      </c>
      <c r="G120" s="88">
        <v>4060</v>
      </c>
      <c r="H120" s="88">
        <v>2450</v>
      </c>
      <c r="I120" s="88">
        <v>830</v>
      </c>
      <c r="J120" s="88">
        <v>0</v>
      </c>
      <c r="K120" s="88">
        <v>0</v>
      </c>
      <c r="L120" s="133">
        <v>60500</v>
      </c>
    </row>
    <row r="121" spans="1:12">
      <c r="A121" s="87">
        <v>94</v>
      </c>
      <c r="B121" s="131">
        <v>326000</v>
      </c>
      <c r="C121" s="132">
        <v>329000</v>
      </c>
      <c r="D121" s="88">
        <v>9770</v>
      </c>
      <c r="E121" s="88">
        <v>7420</v>
      </c>
      <c r="F121" s="88">
        <v>5800</v>
      </c>
      <c r="G121" s="88">
        <v>4190</v>
      </c>
      <c r="H121" s="88">
        <v>2570</v>
      </c>
      <c r="I121" s="88">
        <v>950</v>
      </c>
      <c r="J121" s="88">
        <v>0</v>
      </c>
      <c r="K121" s="88">
        <v>0</v>
      </c>
      <c r="L121" s="133">
        <v>61600</v>
      </c>
    </row>
    <row r="122" spans="1:12">
      <c r="A122" s="87">
        <v>95</v>
      </c>
      <c r="B122" s="131">
        <v>329000</v>
      </c>
      <c r="C122" s="132">
        <v>332000</v>
      </c>
      <c r="D122" s="88">
        <v>10020</v>
      </c>
      <c r="E122" s="88">
        <v>7550</v>
      </c>
      <c r="F122" s="88">
        <v>5920</v>
      </c>
      <c r="G122" s="88">
        <v>4310</v>
      </c>
      <c r="H122" s="88">
        <v>2700</v>
      </c>
      <c r="I122" s="88">
        <v>1070</v>
      </c>
      <c r="J122" s="88">
        <v>0</v>
      </c>
      <c r="K122" s="88">
        <v>0</v>
      </c>
      <c r="L122" s="133">
        <v>62600</v>
      </c>
    </row>
    <row r="123" spans="1:12">
      <c r="A123" s="134"/>
      <c r="B123" s="135"/>
      <c r="C123" s="136"/>
      <c r="D123" s="137"/>
      <c r="E123" s="137"/>
      <c r="F123" s="137"/>
      <c r="G123" s="137"/>
      <c r="H123" s="137"/>
      <c r="I123" s="137"/>
      <c r="J123" s="137"/>
      <c r="K123" s="137"/>
      <c r="L123" s="138"/>
    </row>
    <row r="124" spans="1:12">
      <c r="A124" s="87">
        <v>96</v>
      </c>
      <c r="B124" s="131">
        <v>332000</v>
      </c>
      <c r="C124" s="132">
        <v>335000</v>
      </c>
      <c r="D124" s="88">
        <v>10260</v>
      </c>
      <c r="E124" s="88">
        <v>7670</v>
      </c>
      <c r="F124" s="88">
        <v>6040</v>
      </c>
      <c r="G124" s="88">
        <v>4430</v>
      </c>
      <c r="H124" s="88">
        <v>2820</v>
      </c>
      <c r="I124" s="88">
        <v>1190</v>
      </c>
      <c r="J124" s="88">
        <v>0</v>
      </c>
      <c r="K124" s="88">
        <v>0</v>
      </c>
      <c r="L124" s="133">
        <v>63700</v>
      </c>
    </row>
    <row r="125" spans="1:12">
      <c r="A125" s="87">
        <v>97</v>
      </c>
      <c r="B125" s="131">
        <v>335000</v>
      </c>
      <c r="C125" s="132">
        <v>338000</v>
      </c>
      <c r="D125" s="88">
        <v>10510</v>
      </c>
      <c r="E125" s="88">
        <v>7790</v>
      </c>
      <c r="F125" s="88">
        <v>6170</v>
      </c>
      <c r="G125" s="88">
        <v>4550</v>
      </c>
      <c r="H125" s="88">
        <v>2940</v>
      </c>
      <c r="I125" s="88">
        <v>1320</v>
      </c>
      <c r="J125" s="88">
        <v>0</v>
      </c>
      <c r="K125" s="88">
        <v>0</v>
      </c>
      <c r="L125" s="133">
        <v>64700</v>
      </c>
    </row>
    <row r="126" spans="1:12">
      <c r="A126" s="87">
        <v>98</v>
      </c>
      <c r="B126" s="131">
        <v>338000</v>
      </c>
      <c r="C126" s="132">
        <v>341000</v>
      </c>
      <c r="D126" s="88">
        <v>10750</v>
      </c>
      <c r="E126" s="88">
        <v>7910</v>
      </c>
      <c r="F126" s="88">
        <v>6290</v>
      </c>
      <c r="G126" s="88">
        <v>4680</v>
      </c>
      <c r="H126" s="88">
        <v>3060</v>
      </c>
      <c r="I126" s="88">
        <v>1440</v>
      </c>
      <c r="J126" s="88">
        <v>0</v>
      </c>
      <c r="K126" s="88">
        <v>0</v>
      </c>
      <c r="L126" s="133">
        <v>65800</v>
      </c>
    </row>
    <row r="127" spans="1:12">
      <c r="A127" s="87">
        <v>99</v>
      </c>
      <c r="B127" s="131">
        <v>341000</v>
      </c>
      <c r="C127" s="132">
        <v>344000</v>
      </c>
      <c r="D127" s="88">
        <v>11000</v>
      </c>
      <c r="E127" s="88">
        <v>8040</v>
      </c>
      <c r="F127" s="88">
        <v>6410</v>
      </c>
      <c r="G127" s="88">
        <v>4800</v>
      </c>
      <c r="H127" s="88">
        <v>3190</v>
      </c>
      <c r="I127" s="88">
        <v>1560</v>
      </c>
      <c r="J127" s="88">
        <v>0</v>
      </c>
      <c r="K127" s="88">
        <v>0</v>
      </c>
      <c r="L127" s="133">
        <v>66800</v>
      </c>
    </row>
    <row r="128" spans="1:12">
      <c r="A128" s="87">
        <v>100</v>
      </c>
      <c r="B128" s="131">
        <v>344000</v>
      </c>
      <c r="C128" s="132">
        <v>347000</v>
      </c>
      <c r="D128" s="88">
        <v>11240</v>
      </c>
      <c r="E128" s="88">
        <v>8160</v>
      </c>
      <c r="F128" s="88">
        <v>6530</v>
      </c>
      <c r="G128" s="88">
        <v>4920</v>
      </c>
      <c r="H128" s="88">
        <v>3310</v>
      </c>
      <c r="I128" s="88">
        <v>1680</v>
      </c>
      <c r="J128" s="88">
        <v>0</v>
      </c>
      <c r="K128" s="88">
        <v>0</v>
      </c>
      <c r="L128" s="133">
        <v>67800</v>
      </c>
    </row>
    <row r="129" spans="1:12">
      <c r="A129" s="87"/>
      <c r="B129" s="131"/>
      <c r="C129" s="132"/>
      <c r="D129" s="88"/>
      <c r="E129" s="88"/>
      <c r="F129" s="88"/>
      <c r="G129" s="88"/>
      <c r="H129" s="88"/>
      <c r="I129" s="88"/>
      <c r="J129" s="88"/>
      <c r="K129" s="88"/>
      <c r="L129" s="133"/>
    </row>
    <row r="130" spans="1:12">
      <c r="A130" s="87">
        <v>101</v>
      </c>
      <c r="B130" s="131">
        <v>347000</v>
      </c>
      <c r="C130" s="132">
        <v>350000</v>
      </c>
      <c r="D130" s="88">
        <v>11490</v>
      </c>
      <c r="E130" s="88">
        <v>8280</v>
      </c>
      <c r="F130" s="88">
        <v>6660</v>
      </c>
      <c r="G130" s="88">
        <v>5040</v>
      </c>
      <c r="H130" s="88">
        <v>3430</v>
      </c>
      <c r="I130" s="88">
        <v>1810</v>
      </c>
      <c r="J130" s="88">
        <v>190</v>
      </c>
      <c r="K130" s="88">
        <v>0</v>
      </c>
      <c r="L130" s="133">
        <v>68800</v>
      </c>
    </row>
    <row r="131" spans="1:12">
      <c r="A131" s="87">
        <v>102</v>
      </c>
      <c r="B131" s="131">
        <v>350000</v>
      </c>
      <c r="C131" s="132">
        <v>353000</v>
      </c>
      <c r="D131" s="88">
        <v>11730</v>
      </c>
      <c r="E131" s="88">
        <v>8500</v>
      </c>
      <c r="F131" s="88">
        <v>6780</v>
      </c>
      <c r="G131" s="88">
        <v>5170</v>
      </c>
      <c r="H131" s="88">
        <v>3550</v>
      </c>
      <c r="I131" s="88">
        <v>1930</v>
      </c>
      <c r="J131" s="88">
        <v>320</v>
      </c>
      <c r="K131" s="88">
        <v>0</v>
      </c>
      <c r="L131" s="133">
        <v>69800</v>
      </c>
    </row>
    <row r="132" spans="1:12">
      <c r="A132" s="87">
        <v>103</v>
      </c>
      <c r="B132" s="131">
        <v>353000</v>
      </c>
      <c r="C132" s="132">
        <v>356000</v>
      </c>
      <c r="D132" s="88">
        <v>11980</v>
      </c>
      <c r="E132" s="88">
        <v>8750</v>
      </c>
      <c r="F132" s="88">
        <v>6900</v>
      </c>
      <c r="G132" s="88">
        <v>5290</v>
      </c>
      <c r="H132" s="88">
        <v>3680</v>
      </c>
      <c r="I132" s="88">
        <v>2050</v>
      </c>
      <c r="J132" s="88">
        <v>440</v>
      </c>
      <c r="K132" s="88">
        <v>0</v>
      </c>
      <c r="L132" s="133">
        <v>70900</v>
      </c>
    </row>
    <row r="133" spans="1:12">
      <c r="A133" s="87">
        <v>104</v>
      </c>
      <c r="B133" s="131">
        <v>356000</v>
      </c>
      <c r="C133" s="132">
        <v>359000</v>
      </c>
      <c r="D133" s="88">
        <v>12220</v>
      </c>
      <c r="E133" s="88">
        <v>9000</v>
      </c>
      <c r="F133" s="88">
        <v>7020</v>
      </c>
      <c r="G133" s="88">
        <v>5410</v>
      </c>
      <c r="H133" s="88">
        <v>3800</v>
      </c>
      <c r="I133" s="88">
        <v>2170</v>
      </c>
      <c r="J133" s="88">
        <v>560</v>
      </c>
      <c r="K133" s="88">
        <v>0</v>
      </c>
      <c r="L133" s="133">
        <v>71900</v>
      </c>
    </row>
    <row r="134" spans="1:12">
      <c r="A134" s="87">
        <v>105</v>
      </c>
      <c r="B134" s="131">
        <v>359000</v>
      </c>
      <c r="C134" s="132">
        <v>362000</v>
      </c>
      <c r="D134" s="88">
        <v>12470</v>
      </c>
      <c r="E134" s="88">
        <v>9240</v>
      </c>
      <c r="F134" s="88">
        <v>7150</v>
      </c>
      <c r="G134" s="88">
        <v>5530</v>
      </c>
      <c r="H134" s="88">
        <v>3920</v>
      </c>
      <c r="I134" s="88">
        <v>2300</v>
      </c>
      <c r="J134" s="88">
        <v>680</v>
      </c>
      <c r="K134" s="88">
        <v>0</v>
      </c>
      <c r="L134" s="133">
        <v>72900</v>
      </c>
    </row>
    <row r="135" spans="1:12">
      <c r="A135" s="87"/>
      <c r="B135" s="131"/>
      <c r="C135" s="132"/>
      <c r="D135" s="88"/>
      <c r="E135" s="88"/>
      <c r="F135" s="88"/>
      <c r="G135" s="88"/>
      <c r="H135" s="88"/>
      <c r="I135" s="88"/>
      <c r="J135" s="88"/>
      <c r="K135" s="88"/>
      <c r="L135" s="133"/>
    </row>
    <row r="136" spans="1:12">
      <c r="A136" s="87">
        <v>106</v>
      </c>
      <c r="B136" s="131">
        <v>362000</v>
      </c>
      <c r="C136" s="132">
        <v>365000</v>
      </c>
      <c r="D136" s="88">
        <v>12710</v>
      </c>
      <c r="E136" s="88">
        <v>9490</v>
      </c>
      <c r="F136" s="88">
        <v>7270</v>
      </c>
      <c r="G136" s="88">
        <v>5660</v>
      </c>
      <c r="H136" s="88">
        <v>4040</v>
      </c>
      <c r="I136" s="88">
        <v>2420</v>
      </c>
      <c r="J136" s="88">
        <v>810</v>
      </c>
      <c r="K136" s="88">
        <v>0</v>
      </c>
      <c r="L136" s="133">
        <v>73900</v>
      </c>
    </row>
    <row r="137" spans="1:12">
      <c r="A137" s="87">
        <v>107</v>
      </c>
      <c r="B137" s="131">
        <v>365000</v>
      </c>
      <c r="C137" s="132">
        <v>368000</v>
      </c>
      <c r="D137" s="88">
        <v>12960</v>
      </c>
      <c r="E137" s="88">
        <v>9730</v>
      </c>
      <c r="F137" s="88">
        <v>7390</v>
      </c>
      <c r="G137" s="88">
        <v>5780</v>
      </c>
      <c r="H137" s="88">
        <v>4170</v>
      </c>
      <c r="I137" s="88">
        <v>2540</v>
      </c>
      <c r="J137" s="88">
        <v>930</v>
      </c>
      <c r="K137" s="88">
        <v>0</v>
      </c>
      <c r="L137" s="133">
        <v>74900</v>
      </c>
    </row>
    <row r="138" spans="1:12">
      <c r="A138" s="87">
        <v>108</v>
      </c>
      <c r="B138" s="131">
        <v>368000</v>
      </c>
      <c r="C138" s="132">
        <v>371000</v>
      </c>
      <c r="D138" s="88">
        <v>13200</v>
      </c>
      <c r="E138" s="88">
        <v>9980</v>
      </c>
      <c r="F138" s="88">
        <v>7510</v>
      </c>
      <c r="G138" s="88">
        <v>5900</v>
      </c>
      <c r="H138" s="88">
        <v>4290</v>
      </c>
      <c r="I138" s="88">
        <v>2660</v>
      </c>
      <c r="J138" s="88">
        <v>1050</v>
      </c>
      <c r="K138" s="88">
        <v>0</v>
      </c>
      <c r="L138" s="133">
        <v>76000</v>
      </c>
    </row>
    <row r="139" spans="1:12">
      <c r="A139" s="87">
        <v>109</v>
      </c>
      <c r="B139" s="131">
        <v>371000</v>
      </c>
      <c r="C139" s="132">
        <v>374000</v>
      </c>
      <c r="D139" s="88">
        <v>13450</v>
      </c>
      <c r="E139" s="88">
        <v>10220</v>
      </c>
      <c r="F139" s="88">
        <v>7640</v>
      </c>
      <c r="G139" s="88">
        <v>6020</v>
      </c>
      <c r="H139" s="88">
        <v>4410</v>
      </c>
      <c r="I139" s="88">
        <v>2790</v>
      </c>
      <c r="J139" s="88">
        <v>1170</v>
      </c>
      <c r="K139" s="88">
        <v>0</v>
      </c>
      <c r="L139" s="133">
        <v>76900</v>
      </c>
    </row>
    <row r="140" spans="1:12">
      <c r="A140" s="87">
        <v>110</v>
      </c>
      <c r="B140" s="131">
        <v>374000</v>
      </c>
      <c r="C140" s="132">
        <v>377000</v>
      </c>
      <c r="D140" s="88">
        <v>13690</v>
      </c>
      <c r="E140" s="88">
        <v>10470</v>
      </c>
      <c r="F140" s="88">
        <v>7760</v>
      </c>
      <c r="G140" s="88">
        <v>6150</v>
      </c>
      <c r="H140" s="88">
        <v>4530</v>
      </c>
      <c r="I140" s="88">
        <v>2910</v>
      </c>
      <c r="J140" s="88">
        <v>1300</v>
      </c>
      <c r="K140" s="88">
        <v>0</v>
      </c>
      <c r="L140" s="133">
        <v>77800</v>
      </c>
    </row>
    <row r="141" spans="1:12">
      <c r="A141" s="87"/>
      <c r="B141" s="131"/>
      <c r="C141" s="132"/>
      <c r="D141" s="88"/>
      <c r="E141" s="88"/>
      <c r="F141" s="88"/>
      <c r="G141" s="88"/>
      <c r="H141" s="88"/>
      <c r="I141" s="88"/>
      <c r="J141" s="88"/>
      <c r="K141" s="88"/>
      <c r="L141" s="133"/>
    </row>
    <row r="142" spans="1:12">
      <c r="A142" s="87">
        <v>111</v>
      </c>
      <c r="B142" s="131">
        <v>377000</v>
      </c>
      <c r="C142" s="132">
        <v>380000</v>
      </c>
      <c r="D142" s="88">
        <v>13940</v>
      </c>
      <c r="E142" s="88">
        <v>10710</v>
      </c>
      <c r="F142" s="88">
        <v>7880</v>
      </c>
      <c r="G142" s="88">
        <v>6270</v>
      </c>
      <c r="H142" s="88">
        <v>4660</v>
      </c>
      <c r="I142" s="88">
        <v>3030</v>
      </c>
      <c r="J142" s="88">
        <v>1420</v>
      </c>
      <c r="K142" s="88">
        <v>0</v>
      </c>
      <c r="L142" s="133">
        <v>78700</v>
      </c>
    </row>
    <row r="143" spans="1:12">
      <c r="A143" s="87">
        <v>112</v>
      </c>
      <c r="B143" s="131">
        <v>380000</v>
      </c>
      <c r="C143" s="132">
        <v>383000</v>
      </c>
      <c r="D143" s="88">
        <v>14180</v>
      </c>
      <c r="E143" s="88">
        <v>10960</v>
      </c>
      <c r="F143" s="88">
        <v>8000</v>
      </c>
      <c r="G143" s="88">
        <v>6390</v>
      </c>
      <c r="H143" s="88">
        <v>4780</v>
      </c>
      <c r="I143" s="88">
        <v>3150</v>
      </c>
      <c r="J143" s="88">
        <v>1540</v>
      </c>
      <c r="K143" s="88">
        <v>0</v>
      </c>
      <c r="L143" s="133">
        <v>79600</v>
      </c>
    </row>
    <row r="144" spans="1:12">
      <c r="A144" s="87">
        <v>113</v>
      </c>
      <c r="B144" s="131">
        <v>383000</v>
      </c>
      <c r="C144" s="132">
        <v>386000</v>
      </c>
      <c r="D144" s="88">
        <v>14430</v>
      </c>
      <c r="E144" s="88">
        <v>11200</v>
      </c>
      <c r="F144" s="88">
        <v>8130</v>
      </c>
      <c r="G144" s="88">
        <v>6510</v>
      </c>
      <c r="H144" s="88">
        <v>4900</v>
      </c>
      <c r="I144" s="88">
        <v>3280</v>
      </c>
      <c r="J144" s="88">
        <v>1660</v>
      </c>
      <c r="K144" s="88">
        <v>0</v>
      </c>
      <c r="L144" s="133">
        <v>80600</v>
      </c>
    </row>
    <row r="145" spans="1:12">
      <c r="A145" s="87">
        <v>114</v>
      </c>
      <c r="B145" s="131">
        <v>386000</v>
      </c>
      <c r="C145" s="132">
        <v>389000</v>
      </c>
      <c r="D145" s="88">
        <v>14670</v>
      </c>
      <c r="E145" s="88">
        <v>11450</v>
      </c>
      <c r="F145" s="88">
        <v>8250</v>
      </c>
      <c r="G145" s="88">
        <v>6640</v>
      </c>
      <c r="H145" s="88">
        <v>5020</v>
      </c>
      <c r="I145" s="88">
        <v>3400</v>
      </c>
      <c r="J145" s="88">
        <v>1790</v>
      </c>
      <c r="K145" s="88">
        <v>170</v>
      </c>
      <c r="L145" s="133">
        <v>82000</v>
      </c>
    </row>
    <row r="146" spans="1:12">
      <c r="A146" s="87">
        <v>115</v>
      </c>
      <c r="B146" s="131">
        <v>389000</v>
      </c>
      <c r="C146" s="132">
        <v>392000</v>
      </c>
      <c r="D146" s="88">
        <v>14920</v>
      </c>
      <c r="E146" s="88">
        <v>11690</v>
      </c>
      <c r="F146" s="88">
        <v>8450</v>
      </c>
      <c r="G146" s="88">
        <v>6760</v>
      </c>
      <c r="H146" s="88">
        <v>5150</v>
      </c>
      <c r="I146" s="88">
        <v>3520</v>
      </c>
      <c r="J146" s="88">
        <v>1910</v>
      </c>
      <c r="K146" s="88">
        <v>300</v>
      </c>
      <c r="L146" s="133">
        <v>83600</v>
      </c>
    </row>
    <row r="147" spans="1:12">
      <c r="A147" s="87"/>
      <c r="B147" s="131"/>
      <c r="C147" s="132"/>
      <c r="D147" s="88"/>
      <c r="E147" s="88"/>
      <c r="F147" s="88"/>
      <c r="G147" s="88"/>
      <c r="H147" s="88"/>
      <c r="I147" s="88"/>
      <c r="J147" s="88"/>
      <c r="K147" s="88"/>
      <c r="L147" s="133"/>
    </row>
    <row r="148" spans="1:12">
      <c r="A148" s="87">
        <v>116</v>
      </c>
      <c r="B148" s="131">
        <v>392000</v>
      </c>
      <c r="C148" s="132">
        <v>395000</v>
      </c>
      <c r="D148" s="88">
        <v>15160</v>
      </c>
      <c r="E148" s="88">
        <v>11940</v>
      </c>
      <c r="F148" s="88">
        <v>8700</v>
      </c>
      <c r="G148" s="88">
        <v>6880</v>
      </c>
      <c r="H148" s="88">
        <v>5270</v>
      </c>
      <c r="I148" s="88">
        <v>3640</v>
      </c>
      <c r="J148" s="88">
        <v>2030</v>
      </c>
      <c r="K148" s="88">
        <v>420</v>
      </c>
      <c r="L148" s="133">
        <v>85400</v>
      </c>
    </row>
    <row r="149" spans="1:12">
      <c r="A149" s="87">
        <v>117</v>
      </c>
      <c r="B149" s="131">
        <v>395000</v>
      </c>
      <c r="C149" s="132">
        <v>398000</v>
      </c>
      <c r="D149" s="88">
        <v>15410</v>
      </c>
      <c r="E149" s="88">
        <v>12180</v>
      </c>
      <c r="F149" s="88">
        <v>8940</v>
      </c>
      <c r="G149" s="88">
        <v>7000</v>
      </c>
      <c r="H149" s="88">
        <v>5390</v>
      </c>
      <c r="I149" s="88">
        <v>3770</v>
      </c>
      <c r="J149" s="88">
        <v>2150</v>
      </c>
      <c r="K149" s="88">
        <v>540</v>
      </c>
      <c r="L149" s="133">
        <v>87100</v>
      </c>
    </row>
    <row r="150" spans="1:12">
      <c r="A150" s="87">
        <v>118</v>
      </c>
      <c r="B150" s="131">
        <v>398000</v>
      </c>
      <c r="C150" s="132">
        <v>401000</v>
      </c>
      <c r="D150" s="88">
        <v>15650</v>
      </c>
      <c r="E150" s="88">
        <v>12430</v>
      </c>
      <c r="F150" s="88">
        <v>9190</v>
      </c>
      <c r="G150" s="88">
        <v>7130</v>
      </c>
      <c r="H150" s="88">
        <v>5510</v>
      </c>
      <c r="I150" s="88">
        <v>3890</v>
      </c>
      <c r="J150" s="88">
        <v>2280</v>
      </c>
      <c r="K150" s="88">
        <v>660</v>
      </c>
      <c r="L150" s="133">
        <v>88700</v>
      </c>
    </row>
    <row r="151" spans="1:12">
      <c r="A151" s="87">
        <v>119</v>
      </c>
      <c r="B151" s="131">
        <v>401000</v>
      </c>
      <c r="C151" s="132">
        <v>404000</v>
      </c>
      <c r="D151" s="88">
        <v>15900</v>
      </c>
      <c r="E151" s="88">
        <v>12670</v>
      </c>
      <c r="F151" s="88">
        <v>9430</v>
      </c>
      <c r="G151" s="88">
        <v>7250</v>
      </c>
      <c r="H151" s="88">
        <v>5640</v>
      </c>
      <c r="I151" s="88">
        <v>4010</v>
      </c>
      <c r="J151" s="88">
        <v>2400</v>
      </c>
      <c r="K151" s="88">
        <v>790</v>
      </c>
      <c r="L151" s="133">
        <v>90500</v>
      </c>
    </row>
    <row r="152" spans="1:12">
      <c r="A152" s="87">
        <v>120</v>
      </c>
      <c r="B152" s="131">
        <v>404000</v>
      </c>
      <c r="C152" s="132">
        <v>407000</v>
      </c>
      <c r="D152" s="88">
        <v>16140</v>
      </c>
      <c r="E152" s="88">
        <v>12920</v>
      </c>
      <c r="F152" s="88">
        <v>9680</v>
      </c>
      <c r="G152" s="88">
        <v>7370</v>
      </c>
      <c r="H152" s="88">
        <v>5760</v>
      </c>
      <c r="I152" s="88">
        <v>4140</v>
      </c>
      <c r="J152" s="88">
        <v>2520</v>
      </c>
      <c r="K152" s="88">
        <v>910</v>
      </c>
      <c r="L152" s="133">
        <v>92200</v>
      </c>
    </row>
    <row r="153" spans="1:12">
      <c r="A153" s="87"/>
      <c r="B153" s="131"/>
      <c r="C153" s="132"/>
      <c r="D153" s="88"/>
      <c r="E153" s="88"/>
      <c r="F153" s="88"/>
      <c r="G153" s="88"/>
      <c r="H153" s="88"/>
      <c r="I153" s="88"/>
      <c r="J153" s="88"/>
      <c r="K153" s="88"/>
      <c r="L153" s="133"/>
    </row>
    <row r="154" spans="1:12">
      <c r="A154" s="87">
        <v>121</v>
      </c>
      <c r="B154" s="131">
        <v>407000</v>
      </c>
      <c r="C154" s="132">
        <v>410000</v>
      </c>
      <c r="D154" s="88">
        <v>16390</v>
      </c>
      <c r="E154" s="88">
        <v>13160</v>
      </c>
      <c r="F154" s="88">
        <v>9920</v>
      </c>
      <c r="G154" s="88">
        <v>7490</v>
      </c>
      <c r="H154" s="88">
        <v>5880</v>
      </c>
      <c r="I154" s="88">
        <v>4260</v>
      </c>
      <c r="J154" s="88">
        <v>2640</v>
      </c>
      <c r="K154" s="88">
        <v>1030</v>
      </c>
      <c r="L154" s="133">
        <v>93800</v>
      </c>
    </row>
    <row r="155" spans="1:12">
      <c r="A155" s="87">
        <v>122</v>
      </c>
      <c r="B155" s="131">
        <v>410000</v>
      </c>
      <c r="C155" s="132">
        <v>413000</v>
      </c>
      <c r="D155" s="88">
        <v>16630</v>
      </c>
      <c r="E155" s="88">
        <v>13410</v>
      </c>
      <c r="F155" s="88">
        <v>10170</v>
      </c>
      <c r="G155" s="88">
        <v>7620</v>
      </c>
      <c r="H155" s="88">
        <v>6000</v>
      </c>
      <c r="I155" s="88">
        <v>4380</v>
      </c>
      <c r="J155" s="88">
        <v>2770</v>
      </c>
      <c r="K155" s="88">
        <v>1150</v>
      </c>
      <c r="L155" s="133">
        <v>95600</v>
      </c>
    </row>
    <row r="156" spans="1:12">
      <c r="A156" s="87">
        <v>123</v>
      </c>
      <c r="B156" s="131">
        <v>413000</v>
      </c>
      <c r="C156" s="132">
        <v>416000</v>
      </c>
      <c r="D156" s="88">
        <v>16880</v>
      </c>
      <c r="E156" s="88">
        <v>13650</v>
      </c>
      <c r="F156" s="88">
        <v>10410</v>
      </c>
      <c r="G156" s="88">
        <v>7740</v>
      </c>
      <c r="H156" s="88">
        <v>6130</v>
      </c>
      <c r="I156" s="88">
        <v>4500</v>
      </c>
      <c r="J156" s="88">
        <v>2890</v>
      </c>
      <c r="K156" s="88">
        <v>1280</v>
      </c>
      <c r="L156" s="133">
        <v>97300</v>
      </c>
    </row>
    <row r="157" spans="1:12">
      <c r="A157" s="87">
        <v>124</v>
      </c>
      <c r="B157" s="131">
        <v>416000</v>
      </c>
      <c r="C157" s="132">
        <v>419000</v>
      </c>
      <c r="D157" s="88">
        <v>17120</v>
      </c>
      <c r="E157" s="88">
        <v>13900</v>
      </c>
      <c r="F157" s="88">
        <v>10660</v>
      </c>
      <c r="G157" s="88">
        <v>7860</v>
      </c>
      <c r="H157" s="88">
        <v>6250</v>
      </c>
      <c r="I157" s="88">
        <v>4630</v>
      </c>
      <c r="J157" s="88">
        <v>3010</v>
      </c>
      <c r="K157" s="88">
        <v>1400</v>
      </c>
      <c r="L157" s="133">
        <v>98900</v>
      </c>
    </row>
    <row r="158" spans="1:12">
      <c r="A158" s="87">
        <v>125</v>
      </c>
      <c r="B158" s="131">
        <v>419000</v>
      </c>
      <c r="C158" s="132">
        <v>422000</v>
      </c>
      <c r="D158" s="88">
        <v>17370</v>
      </c>
      <c r="E158" s="88">
        <v>14140</v>
      </c>
      <c r="F158" s="88">
        <v>10900</v>
      </c>
      <c r="G158" s="88">
        <v>7980</v>
      </c>
      <c r="H158" s="88">
        <v>6370</v>
      </c>
      <c r="I158" s="88">
        <v>4750</v>
      </c>
      <c r="J158" s="88">
        <v>3130</v>
      </c>
      <c r="K158" s="88">
        <v>1520</v>
      </c>
      <c r="L158" s="133">
        <v>100700</v>
      </c>
    </row>
    <row r="159" spans="1:12">
      <c r="A159" s="87"/>
      <c r="B159" s="131"/>
      <c r="C159" s="132"/>
      <c r="D159" s="88"/>
      <c r="E159" s="88"/>
      <c r="F159" s="88"/>
      <c r="G159" s="88"/>
      <c r="H159" s="88"/>
      <c r="I159" s="88"/>
      <c r="J159" s="88"/>
      <c r="K159" s="88"/>
      <c r="L159" s="133"/>
    </row>
    <row r="160" spans="1:12">
      <c r="A160" s="87">
        <v>126</v>
      </c>
      <c r="B160" s="131">
        <v>422000</v>
      </c>
      <c r="C160" s="132">
        <v>425000</v>
      </c>
      <c r="D160" s="88">
        <v>17610</v>
      </c>
      <c r="E160" s="88">
        <v>14390</v>
      </c>
      <c r="F160" s="88">
        <v>11150</v>
      </c>
      <c r="G160" s="88">
        <v>8110</v>
      </c>
      <c r="H160" s="88">
        <v>6490</v>
      </c>
      <c r="I160" s="88">
        <v>4870</v>
      </c>
      <c r="J160" s="88">
        <v>3260</v>
      </c>
      <c r="K160" s="88">
        <v>1640</v>
      </c>
      <c r="L160" s="133">
        <v>102400</v>
      </c>
    </row>
    <row r="161" spans="1:12">
      <c r="A161" s="87">
        <v>127</v>
      </c>
      <c r="B161" s="131">
        <v>425000</v>
      </c>
      <c r="C161" s="132">
        <v>428000</v>
      </c>
      <c r="D161" s="88">
        <v>17860</v>
      </c>
      <c r="E161" s="88">
        <v>14630</v>
      </c>
      <c r="F161" s="88">
        <v>11390</v>
      </c>
      <c r="G161" s="88">
        <v>8230</v>
      </c>
      <c r="H161" s="88">
        <v>6620</v>
      </c>
      <c r="I161" s="88">
        <v>4990</v>
      </c>
      <c r="J161" s="88">
        <v>3380</v>
      </c>
      <c r="K161" s="88">
        <v>1770</v>
      </c>
      <c r="L161" s="133">
        <v>104000</v>
      </c>
    </row>
    <row r="162" spans="1:12">
      <c r="A162" s="87">
        <v>128</v>
      </c>
      <c r="B162" s="131">
        <v>428000</v>
      </c>
      <c r="C162" s="132">
        <v>431000</v>
      </c>
      <c r="D162" s="88">
        <v>18100</v>
      </c>
      <c r="E162" s="88">
        <v>14880</v>
      </c>
      <c r="F162" s="88">
        <v>11640</v>
      </c>
      <c r="G162" s="88">
        <v>8400</v>
      </c>
      <c r="H162" s="88">
        <v>6740</v>
      </c>
      <c r="I162" s="88">
        <v>5120</v>
      </c>
      <c r="J162" s="88">
        <v>3500</v>
      </c>
      <c r="K162" s="88">
        <v>1890</v>
      </c>
      <c r="L162" s="133">
        <v>105800</v>
      </c>
    </row>
    <row r="163" spans="1:12">
      <c r="A163" s="87">
        <v>129</v>
      </c>
      <c r="B163" s="131">
        <v>431000</v>
      </c>
      <c r="C163" s="132">
        <v>434000</v>
      </c>
      <c r="D163" s="88">
        <v>18350</v>
      </c>
      <c r="E163" s="88">
        <v>15120</v>
      </c>
      <c r="F163" s="88">
        <v>11880</v>
      </c>
      <c r="G163" s="88">
        <v>8650</v>
      </c>
      <c r="H163" s="88">
        <v>6860</v>
      </c>
      <c r="I163" s="88">
        <v>5240</v>
      </c>
      <c r="J163" s="88">
        <v>3620</v>
      </c>
      <c r="K163" s="88">
        <v>2010</v>
      </c>
      <c r="L163" s="133">
        <v>107500</v>
      </c>
    </row>
    <row r="164" spans="1:12">
      <c r="A164" s="87">
        <v>130</v>
      </c>
      <c r="B164" s="131">
        <v>434000</v>
      </c>
      <c r="C164" s="132">
        <v>437000</v>
      </c>
      <c r="D164" s="88">
        <v>18590</v>
      </c>
      <c r="E164" s="88">
        <v>15370</v>
      </c>
      <c r="F164" s="88">
        <v>12130</v>
      </c>
      <c r="G164" s="88">
        <v>8890</v>
      </c>
      <c r="H164" s="88">
        <v>6980</v>
      </c>
      <c r="I164" s="88">
        <v>5360</v>
      </c>
      <c r="J164" s="88">
        <v>3750</v>
      </c>
      <c r="K164" s="88">
        <v>2130</v>
      </c>
      <c r="L164" s="133">
        <v>109100</v>
      </c>
    </row>
    <row r="165" spans="1:12">
      <c r="A165" s="87"/>
      <c r="B165" s="131"/>
      <c r="C165" s="132"/>
      <c r="D165" s="88"/>
      <c r="E165" s="88"/>
      <c r="F165" s="88"/>
      <c r="G165" s="88"/>
      <c r="H165" s="88"/>
      <c r="I165" s="88"/>
      <c r="J165" s="88"/>
      <c r="K165" s="88"/>
      <c r="L165" s="133"/>
    </row>
    <row r="166" spans="1:12">
      <c r="A166" s="87">
        <v>131</v>
      </c>
      <c r="B166" s="131">
        <v>437000</v>
      </c>
      <c r="C166" s="132">
        <v>440000</v>
      </c>
      <c r="D166" s="88">
        <v>18840</v>
      </c>
      <c r="E166" s="88">
        <v>15610</v>
      </c>
      <c r="F166" s="88">
        <v>12370</v>
      </c>
      <c r="G166" s="88">
        <v>9140</v>
      </c>
      <c r="H166" s="88">
        <v>7110</v>
      </c>
      <c r="I166" s="88">
        <v>5480</v>
      </c>
      <c r="J166" s="88">
        <v>3870</v>
      </c>
      <c r="K166" s="88">
        <v>2260</v>
      </c>
      <c r="L166" s="133">
        <v>110900</v>
      </c>
    </row>
    <row r="167" spans="1:12">
      <c r="A167" s="87">
        <v>132</v>
      </c>
      <c r="B167" s="131">
        <v>440000</v>
      </c>
      <c r="C167" s="132">
        <v>443000</v>
      </c>
      <c r="D167" s="88">
        <v>19080</v>
      </c>
      <c r="E167" s="88">
        <v>15860</v>
      </c>
      <c r="F167" s="88">
        <v>12620</v>
      </c>
      <c r="G167" s="88">
        <v>9380</v>
      </c>
      <c r="H167" s="88">
        <v>7230</v>
      </c>
      <c r="I167" s="88">
        <v>5610</v>
      </c>
      <c r="J167" s="88">
        <v>3990</v>
      </c>
      <c r="K167" s="88">
        <v>2380</v>
      </c>
      <c r="L167" s="133">
        <v>112600</v>
      </c>
    </row>
    <row r="168" spans="1:12">
      <c r="A168" s="87">
        <v>133</v>
      </c>
      <c r="B168" s="131">
        <v>443000</v>
      </c>
      <c r="C168" s="132">
        <v>446000</v>
      </c>
      <c r="D168" s="88">
        <v>19330</v>
      </c>
      <c r="E168" s="88">
        <v>16100</v>
      </c>
      <c r="F168" s="88">
        <v>12860</v>
      </c>
      <c r="G168" s="88">
        <v>9630</v>
      </c>
      <c r="H168" s="88">
        <v>7350</v>
      </c>
      <c r="I168" s="88">
        <v>5730</v>
      </c>
      <c r="J168" s="88">
        <v>4110</v>
      </c>
      <c r="K168" s="88">
        <v>2500</v>
      </c>
      <c r="L168" s="133">
        <v>114200</v>
      </c>
    </row>
    <row r="169" spans="1:12">
      <c r="A169" s="87">
        <v>134</v>
      </c>
      <c r="B169" s="131">
        <v>446000</v>
      </c>
      <c r="C169" s="132">
        <v>449000</v>
      </c>
      <c r="D169" s="88">
        <v>19570</v>
      </c>
      <c r="E169" s="88">
        <v>16350</v>
      </c>
      <c r="F169" s="88">
        <v>13110</v>
      </c>
      <c r="G169" s="88">
        <v>9870</v>
      </c>
      <c r="H169" s="88">
        <v>7470</v>
      </c>
      <c r="I169" s="88">
        <v>5850</v>
      </c>
      <c r="J169" s="88">
        <v>4240</v>
      </c>
      <c r="K169" s="88">
        <v>2620</v>
      </c>
      <c r="L169" s="133">
        <v>116000</v>
      </c>
    </row>
    <row r="170" spans="1:12">
      <c r="A170" s="87">
        <v>135</v>
      </c>
      <c r="B170" s="131">
        <v>449000</v>
      </c>
      <c r="C170" s="132">
        <v>452000</v>
      </c>
      <c r="D170" s="88">
        <v>19860</v>
      </c>
      <c r="E170" s="88">
        <v>16590</v>
      </c>
      <c r="F170" s="88">
        <v>13350</v>
      </c>
      <c r="G170" s="88">
        <v>10120</v>
      </c>
      <c r="H170" s="88">
        <v>7600</v>
      </c>
      <c r="I170" s="88">
        <v>5970</v>
      </c>
      <c r="J170" s="88">
        <v>4360</v>
      </c>
      <c r="K170" s="88">
        <v>2750</v>
      </c>
      <c r="L170" s="133">
        <v>117600</v>
      </c>
    </row>
    <row r="171" spans="1:12">
      <c r="A171" s="87"/>
      <c r="B171" s="131"/>
      <c r="C171" s="132"/>
      <c r="D171" s="88"/>
      <c r="E171" s="88"/>
      <c r="F171" s="88"/>
      <c r="G171" s="88"/>
      <c r="H171" s="88"/>
      <c r="I171" s="88"/>
      <c r="J171" s="88"/>
      <c r="K171" s="88"/>
      <c r="L171" s="133"/>
    </row>
    <row r="172" spans="1:12">
      <c r="A172" s="87">
        <v>136</v>
      </c>
      <c r="B172" s="131">
        <v>452000</v>
      </c>
      <c r="C172" s="132">
        <v>455000</v>
      </c>
      <c r="D172" s="88">
        <v>20350</v>
      </c>
      <c r="E172" s="88">
        <v>16840</v>
      </c>
      <c r="F172" s="88">
        <v>13600</v>
      </c>
      <c r="G172" s="88">
        <v>10360</v>
      </c>
      <c r="H172" s="88">
        <v>7720</v>
      </c>
      <c r="I172" s="88">
        <v>6100</v>
      </c>
      <c r="J172" s="88">
        <v>4480</v>
      </c>
      <c r="K172" s="88">
        <v>2870</v>
      </c>
      <c r="L172" s="133">
        <v>119400</v>
      </c>
    </row>
    <row r="173" spans="1:12">
      <c r="A173" s="87">
        <v>137</v>
      </c>
      <c r="B173" s="131">
        <v>455000</v>
      </c>
      <c r="C173" s="132">
        <v>458000</v>
      </c>
      <c r="D173" s="88">
        <v>20840</v>
      </c>
      <c r="E173" s="88">
        <v>17080</v>
      </c>
      <c r="F173" s="88">
        <v>13840</v>
      </c>
      <c r="G173" s="88">
        <v>10610</v>
      </c>
      <c r="H173" s="88">
        <v>7840</v>
      </c>
      <c r="I173" s="88">
        <v>6220</v>
      </c>
      <c r="J173" s="88">
        <v>4600</v>
      </c>
      <c r="K173" s="88">
        <v>2990</v>
      </c>
      <c r="L173" s="133">
        <v>121100</v>
      </c>
    </row>
    <row r="174" spans="1:12">
      <c r="A174" s="87">
        <v>138</v>
      </c>
      <c r="B174" s="131">
        <v>458000</v>
      </c>
      <c r="C174" s="132">
        <v>461000</v>
      </c>
      <c r="D174" s="88">
        <v>21330</v>
      </c>
      <c r="E174" s="88">
        <v>17330</v>
      </c>
      <c r="F174" s="88">
        <v>14090</v>
      </c>
      <c r="G174" s="88">
        <v>10850</v>
      </c>
      <c r="H174" s="88">
        <v>7960</v>
      </c>
      <c r="I174" s="88">
        <v>6340</v>
      </c>
      <c r="J174" s="88">
        <v>4730</v>
      </c>
      <c r="K174" s="88">
        <v>3110</v>
      </c>
      <c r="L174" s="133">
        <v>122700</v>
      </c>
    </row>
    <row r="175" spans="1:12">
      <c r="A175" s="87">
        <v>139</v>
      </c>
      <c r="B175" s="131">
        <v>461000</v>
      </c>
      <c r="C175" s="132">
        <v>464000</v>
      </c>
      <c r="D175" s="88">
        <v>21820</v>
      </c>
      <c r="E175" s="88">
        <v>17570</v>
      </c>
      <c r="F175" s="88">
        <v>14330</v>
      </c>
      <c r="G175" s="88">
        <v>11100</v>
      </c>
      <c r="H175" s="88">
        <v>8090</v>
      </c>
      <c r="I175" s="88">
        <v>6460</v>
      </c>
      <c r="J175" s="88">
        <v>4850</v>
      </c>
      <c r="K175" s="88">
        <v>3240</v>
      </c>
      <c r="L175" s="133">
        <v>124500</v>
      </c>
    </row>
    <row r="176" spans="1:12">
      <c r="A176" s="87">
        <v>140</v>
      </c>
      <c r="B176" s="131">
        <v>464000</v>
      </c>
      <c r="C176" s="132">
        <v>467000</v>
      </c>
      <c r="D176" s="88">
        <v>22310</v>
      </c>
      <c r="E176" s="88">
        <v>17820</v>
      </c>
      <c r="F176" s="88">
        <v>14580</v>
      </c>
      <c r="G176" s="88">
        <v>11340</v>
      </c>
      <c r="H176" s="88">
        <v>8210</v>
      </c>
      <c r="I176" s="88">
        <v>6590</v>
      </c>
      <c r="J176" s="88">
        <v>4970</v>
      </c>
      <c r="K176" s="88">
        <v>3360</v>
      </c>
      <c r="L176" s="133">
        <v>126200</v>
      </c>
    </row>
    <row r="177" spans="1:12">
      <c r="A177" s="87"/>
      <c r="B177" s="131"/>
      <c r="C177" s="132"/>
      <c r="D177" s="88"/>
      <c r="E177" s="88"/>
      <c r="F177" s="88"/>
      <c r="G177" s="88"/>
      <c r="H177" s="88"/>
      <c r="I177" s="88"/>
      <c r="J177" s="88"/>
      <c r="K177" s="88"/>
      <c r="L177" s="133"/>
    </row>
    <row r="178" spans="1:12">
      <c r="A178" s="87">
        <v>141</v>
      </c>
      <c r="B178" s="131">
        <v>467000</v>
      </c>
      <c r="C178" s="132">
        <v>470000</v>
      </c>
      <c r="D178" s="88">
        <v>22800</v>
      </c>
      <c r="E178" s="88">
        <v>18060</v>
      </c>
      <c r="F178" s="88">
        <v>14820</v>
      </c>
      <c r="G178" s="88">
        <v>11590</v>
      </c>
      <c r="H178" s="88">
        <v>8360</v>
      </c>
      <c r="I178" s="88">
        <v>6710</v>
      </c>
      <c r="J178" s="88">
        <v>5090</v>
      </c>
      <c r="K178" s="88">
        <v>3480</v>
      </c>
      <c r="L178" s="133">
        <v>127800</v>
      </c>
    </row>
    <row r="179" spans="1:12">
      <c r="A179" s="87">
        <v>142</v>
      </c>
      <c r="B179" s="131">
        <v>470000</v>
      </c>
      <c r="C179" s="132">
        <v>473000</v>
      </c>
      <c r="D179" s="88">
        <v>23290</v>
      </c>
      <c r="E179" s="88">
        <v>18310</v>
      </c>
      <c r="F179" s="88">
        <v>15070</v>
      </c>
      <c r="G179" s="88">
        <v>11830</v>
      </c>
      <c r="H179" s="88">
        <v>8610</v>
      </c>
      <c r="I179" s="88">
        <v>6830</v>
      </c>
      <c r="J179" s="88">
        <v>5220</v>
      </c>
      <c r="K179" s="88">
        <v>3600</v>
      </c>
      <c r="L179" s="133">
        <v>129600</v>
      </c>
    </row>
    <row r="180" spans="1:12">
      <c r="A180" s="87">
        <v>143</v>
      </c>
      <c r="B180" s="131">
        <v>473000</v>
      </c>
      <c r="C180" s="132">
        <v>476000</v>
      </c>
      <c r="D180" s="88">
        <v>23780</v>
      </c>
      <c r="E180" s="88">
        <v>18550</v>
      </c>
      <c r="F180" s="88">
        <v>15320</v>
      </c>
      <c r="G180" s="88">
        <v>12080</v>
      </c>
      <c r="H180" s="88">
        <v>8850</v>
      </c>
      <c r="I180" s="88">
        <v>6950</v>
      </c>
      <c r="J180" s="88">
        <v>5340</v>
      </c>
      <c r="K180" s="88">
        <v>3730</v>
      </c>
      <c r="L180" s="133">
        <v>131200</v>
      </c>
    </row>
    <row r="181" spans="1:12">
      <c r="A181" s="87">
        <v>144</v>
      </c>
      <c r="B181" s="131">
        <v>476000</v>
      </c>
      <c r="C181" s="132">
        <v>479000</v>
      </c>
      <c r="D181" s="88">
        <v>24270</v>
      </c>
      <c r="E181" s="88">
        <v>18800</v>
      </c>
      <c r="F181" s="88">
        <v>15560</v>
      </c>
      <c r="G181" s="88">
        <v>12320</v>
      </c>
      <c r="H181" s="88">
        <v>9100</v>
      </c>
      <c r="I181" s="88">
        <v>7080</v>
      </c>
      <c r="J181" s="88">
        <v>5460</v>
      </c>
      <c r="K181" s="88">
        <v>3850</v>
      </c>
      <c r="L181" s="133">
        <v>132800</v>
      </c>
    </row>
    <row r="182" spans="1:12">
      <c r="A182" s="87">
        <v>145</v>
      </c>
      <c r="B182" s="131">
        <v>479000</v>
      </c>
      <c r="C182" s="132">
        <v>482000</v>
      </c>
      <c r="D182" s="88">
        <v>24760</v>
      </c>
      <c r="E182" s="88">
        <v>19040</v>
      </c>
      <c r="F182" s="88">
        <v>15810</v>
      </c>
      <c r="G182" s="88">
        <v>12570</v>
      </c>
      <c r="H182" s="88">
        <v>9340</v>
      </c>
      <c r="I182" s="88">
        <v>7200</v>
      </c>
      <c r="J182" s="88">
        <v>5580</v>
      </c>
      <c r="K182" s="88">
        <v>3970</v>
      </c>
      <c r="L182" s="133">
        <v>134500</v>
      </c>
    </row>
    <row r="183" spans="1:12">
      <c r="A183" s="134"/>
      <c r="B183" s="135"/>
      <c r="C183" s="136"/>
      <c r="D183" s="137"/>
      <c r="E183" s="137"/>
      <c r="F183" s="137"/>
      <c r="G183" s="137"/>
      <c r="H183" s="137"/>
      <c r="I183" s="137"/>
      <c r="J183" s="137"/>
      <c r="K183" s="137"/>
      <c r="L183" s="138"/>
    </row>
    <row r="184" spans="1:12">
      <c r="A184" s="87">
        <v>146</v>
      </c>
      <c r="B184" s="131">
        <v>482000</v>
      </c>
      <c r="C184" s="132">
        <v>485000</v>
      </c>
      <c r="D184" s="88">
        <v>25250</v>
      </c>
      <c r="E184" s="88">
        <v>19290</v>
      </c>
      <c r="F184" s="88">
        <v>16050</v>
      </c>
      <c r="G184" s="88">
        <v>12810</v>
      </c>
      <c r="H184" s="88">
        <v>9590</v>
      </c>
      <c r="I184" s="88">
        <v>7320</v>
      </c>
      <c r="J184" s="88">
        <v>5710</v>
      </c>
      <c r="K184" s="88">
        <v>4090</v>
      </c>
      <c r="L184" s="133">
        <v>136100</v>
      </c>
    </row>
    <row r="185" spans="1:12">
      <c r="A185" s="87">
        <v>147</v>
      </c>
      <c r="B185" s="131">
        <v>485000</v>
      </c>
      <c r="C185" s="132">
        <v>488000</v>
      </c>
      <c r="D185" s="88">
        <v>25740</v>
      </c>
      <c r="E185" s="88">
        <v>19530</v>
      </c>
      <c r="F185" s="88">
        <v>16300</v>
      </c>
      <c r="G185" s="88">
        <v>13060</v>
      </c>
      <c r="H185" s="88">
        <v>9830</v>
      </c>
      <c r="I185" s="88">
        <v>7440</v>
      </c>
      <c r="J185" s="88">
        <v>5830</v>
      </c>
      <c r="K185" s="88">
        <v>4220</v>
      </c>
      <c r="L185" s="133">
        <v>137600</v>
      </c>
    </row>
    <row r="186" spans="1:12">
      <c r="A186" s="87">
        <v>148</v>
      </c>
      <c r="B186" s="131">
        <v>488000</v>
      </c>
      <c r="C186" s="132">
        <v>491000</v>
      </c>
      <c r="D186" s="88">
        <v>26230</v>
      </c>
      <c r="E186" s="88">
        <v>19780</v>
      </c>
      <c r="F186" s="88">
        <v>16540</v>
      </c>
      <c r="G186" s="88">
        <v>13300</v>
      </c>
      <c r="H186" s="88">
        <v>10080</v>
      </c>
      <c r="I186" s="88">
        <v>7570</v>
      </c>
      <c r="J186" s="88">
        <v>5950</v>
      </c>
      <c r="K186" s="88">
        <v>4340</v>
      </c>
      <c r="L186" s="133">
        <v>139300</v>
      </c>
    </row>
    <row r="187" spans="1:12">
      <c r="A187" s="87">
        <v>149</v>
      </c>
      <c r="B187" s="131">
        <v>491000</v>
      </c>
      <c r="C187" s="132">
        <v>494000</v>
      </c>
      <c r="D187" s="88">
        <v>26720</v>
      </c>
      <c r="E187" s="88">
        <v>20260</v>
      </c>
      <c r="F187" s="88">
        <v>16790</v>
      </c>
      <c r="G187" s="88">
        <v>13550</v>
      </c>
      <c r="H187" s="88">
        <v>10320</v>
      </c>
      <c r="I187" s="88">
        <v>7690</v>
      </c>
      <c r="J187" s="88">
        <v>6070</v>
      </c>
      <c r="K187" s="88">
        <v>4460</v>
      </c>
      <c r="L187" s="133">
        <v>140900</v>
      </c>
    </row>
    <row r="188" spans="1:12">
      <c r="A188" s="87">
        <v>150</v>
      </c>
      <c r="B188" s="131">
        <v>494000</v>
      </c>
      <c r="C188" s="132">
        <v>497000</v>
      </c>
      <c r="D188" s="88">
        <v>27210</v>
      </c>
      <c r="E188" s="88">
        <v>20750</v>
      </c>
      <c r="F188" s="88">
        <v>17030</v>
      </c>
      <c r="G188" s="88">
        <v>13790</v>
      </c>
      <c r="H188" s="88">
        <v>10570</v>
      </c>
      <c r="I188" s="88">
        <v>7810</v>
      </c>
      <c r="J188" s="88">
        <v>6200</v>
      </c>
      <c r="K188" s="88">
        <v>4580</v>
      </c>
      <c r="L188" s="133">
        <v>142500</v>
      </c>
    </row>
    <row r="189" spans="1:12">
      <c r="A189" s="87"/>
      <c r="B189" s="131"/>
      <c r="C189" s="132"/>
      <c r="D189" s="88"/>
      <c r="E189" s="88"/>
      <c r="F189" s="88"/>
      <c r="G189" s="88"/>
      <c r="H189" s="88"/>
      <c r="I189" s="88"/>
      <c r="J189" s="88"/>
      <c r="K189" s="88"/>
      <c r="L189" s="133"/>
    </row>
    <row r="190" spans="1:12">
      <c r="A190" s="87">
        <v>151</v>
      </c>
      <c r="B190" s="131">
        <v>497000</v>
      </c>
      <c r="C190" s="132">
        <v>500000</v>
      </c>
      <c r="D190" s="88">
        <v>27700</v>
      </c>
      <c r="E190" s="88">
        <v>21240</v>
      </c>
      <c r="F190" s="88">
        <v>17280</v>
      </c>
      <c r="G190" s="88">
        <v>14040</v>
      </c>
      <c r="H190" s="88">
        <v>10810</v>
      </c>
      <c r="I190" s="88">
        <v>7930</v>
      </c>
      <c r="J190" s="88">
        <v>6320</v>
      </c>
      <c r="K190" s="88">
        <v>4710</v>
      </c>
      <c r="L190" s="133">
        <v>144100</v>
      </c>
    </row>
    <row r="191" spans="1:12">
      <c r="A191" s="87">
        <v>152</v>
      </c>
      <c r="B191" s="131">
        <v>500000</v>
      </c>
      <c r="C191" s="132">
        <v>503000</v>
      </c>
      <c r="D191" s="88">
        <v>28190</v>
      </c>
      <c r="E191" s="88">
        <v>21730</v>
      </c>
      <c r="F191" s="88">
        <v>17520</v>
      </c>
      <c r="G191" s="88">
        <v>14280</v>
      </c>
      <c r="H191" s="88">
        <v>11060</v>
      </c>
      <c r="I191" s="88">
        <v>8060</v>
      </c>
      <c r="J191" s="88">
        <v>6440</v>
      </c>
      <c r="K191" s="88">
        <v>4830</v>
      </c>
      <c r="L191" s="133">
        <v>145700</v>
      </c>
    </row>
    <row r="192" spans="1:12">
      <c r="A192" s="87">
        <v>153</v>
      </c>
      <c r="B192" s="131">
        <v>503000</v>
      </c>
      <c r="C192" s="132">
        <v>506000</v>
      </c>
      <c r="D192" s="88">
        <v>28680</v>
      </c>
      <c r="E192" s="88">
        <v>22220</v>
      </c>
      <c r="F192" s="88">
        <v>17770</v>
      </c>
      <c r="G192" s="88">
        <v>14530</v>
      </c>
      <c r="H192" s="88">
        <v>11300</v>
      </c>
      <c r="I192" s="88">
        <v>8180</v>
      </c>
      <c r="J192" s="88">
        <v>6570</v>
      </c>
      <c r="K192" s="88">
        <v>4950</v>
      </c>
      <c r="L192" s="133">
        <v>147300</v>
      </c>
    </row>
    <row r="193" spans="1:12">
      <c r="A193" s="87">
        <v>154</v>
      </c>
      <c r="B193" s="131">
        <v>506000</v>
      </c>
      <c r="C193" s="132">
        <v>509000</v>
      </c>
      <c r="D193" s="88">
        <v>29170</v>
      </c>
      <c r="E193" s="88">
        <v>22710</v>
      </c>
      <c r="F193" s="88">
        <v>18010</v>
      </c>
      <c r="G193" s="88">
        <v>14770</v>
      </c>
      <c r="H193" s="88">
        <v>11550</v>
      </c>
      <c r="I193" s="88">
        <v>8310</v>
      </c>
      <c r="J193" s="88">
        <v>6690</v>
      </c>
      <c r="K193" s="88">
        <v>5070</v>
      </c>
      <c r="L193" s="133">
        <v>149000</v>
      </c>
    </row>
    <row r="194" spans="1:12">
      <c r="A194" s="87">
        <v>155</v>
      </c>
      <c r="B194" s="131">
        <v>509000</v>
      </c>
      <c r="C194" s="132">
        <v>512000</v>
      </c>
      <c r="D194" s="88">
        <v>29660</v>
      </c>
      <c r="E194" s="88">
        <v>23200</v>
      </c>
      <c r="F194" s="88">
        <v>18260</v>
      </c>
      <c r="G194" s="88">
        <v>15020</v>
      </c>
      <c r="H194" s="88">
        <v>11790</v>
      </c>
      <c r="I194" s="88">
        <v>8560</v>
      </c>
      <c r="J194" s="88">
        <v>6810</v>
      </c>
      <c r="K194" s="88">
        <v>5200</v>
      </c>
      <c r="L194" s="133">
        <v>150500</v>
      </c>
    </row>
    <row r="195" spans="1:12">
      <c r="A195" s="87"/>
      <c r="B195" s="131"/>
      <c r="C195" s="132"/>
      <c r="D195" s="88"/>
      <c r="E195" s="88"/>
      <c r="F195" s="88"/>
      <c r="G195" s="88"/>
      <c r="H195" s="88"/>
      <c r="I195" s="88"/>
      <c r="J195" s="88"/>
      <c r="K195" s="88"/>
      <c r="L195" s="133"/>
    </row>
    <row r="196" spans="1:12">
      <c r="A196" s="87">
        <v>156</v>
      </c>
      <c r="B196" s="131">
        <v>512000</v>
      </c>
      <c r="C196" s="132">
        <v>515000</v>
      </c>
      <c r="D196" s="88">
        <v>30150</v>
      </c>
      <c r="E196" s="88">
        <v>23690</v>
      </c>
      <c r="F196" s="88">
        <v>18500</v>
      </c>
      <c r="G196" s="88">
        <v>15260</v>
      </c>
      <c r="H196" s="88">
        <v>12040</v>
      </c>
      <c r="I196" s="88">
        <v>8800</v>
      </c>
      <c r="J196" s="88">
        <v>6930</v>
      </c>
      <c r="K196" s="88">
        <v>5320</v>
      </c>
      <c r="L196" s="133">
        <v>152100</v>
      </c>
    </row>
    <row r="197" spans="1:12">
      <c r="A197" s="87">
        <v>157</v>
      </c>
      <c r="B197" s="131">
        <v>515000</v>
      </c>
      <c r="C197" s="132">
        <v>518000</v>
      </c>
      <c r="D197" s="88">
        <v>30640</v>
      </c>
      <c r="E197" s="88">
        <v>24180</v>
      </c>
      <c r="F197" s="88">
        <v>18750</v>
      </c>
      <c r="G197" s="88">
        <v>15510</v>
      </c>
      <c r="H197" s="88">
        <v>12280</v>
      </c>
      <c r="I197" s="88">
        <v>9050</v>
      </c>
      <c r="J197" s="88">
        <v>7060</v>
      </c>
      <c r="K197" s="88">
        <v>5440</v>
      </c>
      <c r="L197" s="133">
        <v>153800</v>
      </c>
    </row>
    <row r="198" spans="1:12">
      <c r="A198" s="87">
        <v>158</v>
      </c>
      <c r="B198" s="131">
        <v>518000</v>
      </c>
      <c r="C198" s="132">
        <v>521000</v>
      </c>
      <c r="D198" s="88">
        <v>31130</v>
      </c>
      <c r="E198" s="88">
        <v>24670</v>
      </c>
      <c r="F198" s="88">
        <v>18990</v>
      </c>
      <c r="G198" s="88">
        <v>15750</v>
      </c>
      <c r="H198" s="88">
        <v>12530</v>
      </c>
      <c r="I198" s="88">
        <v>9290</v>
      </c>
      <c r="J198" s="88">
        <v>7180</v>
      </c>
      <c r="K198" s="88">
        <v>5560</v>
      </c>
      <c r="L198" s="133">
        <v>155400</v>
      </c>
    </row>
    <row r="199" spans="1:12">
      <c r="A199" s="87">
        <v>159</v>
      </c>
      <c r="B199" s="131">
        <v>521000</v>
      </c>
      <c r="C199" s="132">
        <v>524000</v>
      </c>
      <c r="D199" s="88">
        <v>31620</v>
      </c>
      <c r="E199" s="88">
        <v>25160</v>
      </c>
      <c r="F199" s="88">
        <v>19240</v>
      </c>
      <c r="G199" s="88">
        <v>16000</v>
      </c>
      <c r="H199" s="88">
        <v>12770</v>
      </c>
      <c r="I199" s="88">
        <v>9540</v>
      </c>
      <c r="J199" s="88">
        <v>7300</v>
      </c>
      <c r="K199" s="88">
        <v>5690</v>
      </c>
      <c r="L199" s="133">
        <v>156900</v>
      </c>
    </row>
    <row r="200" spans="1:12">
      <c r="A200" s="87">
        <v>160</v>
      </c>
      <c r="B200" s="131">
        <v>524000</v>
      </c>
      <c r="C200" s="132">
        <v>527000</v>
      </c>
      <c r="D200" s="88">
        <v>32110</v>
      </c>
      <c r="E200" s="88">
        <v>25650</v>
      </c>
      <c r="F200" s="88">
        <v>19480</v>
      </c>
      <c r="G200" s="88">
        <v>16240</v>
      </c>
      <c r="H200" s="88">
        <v>13020</v>
      </c>
      <c r="I200" s="88">
        <v>9780</v>
      </c>
      <c r="J200" s="88">
        <v>7420</v>
      </c>
      <c r="K200" s="88">
        <v>5810</v>
      </c>
      <c r="L200" s="133">
        <v>158600</v>
      </c>
    </row>
    <row r="201" spans="1:12">
      <c r="A201" s="87"/>
      <c r="B201" s="131"/>
      <c r="C201" s="132"/>
      <c r="D201" s="88"/>
      <c r="E201" s="88"/>
      <c r="F201" s="88"/>
      <c r="G201" s="88"/>
      <c r="H201" s="88"/>
      <c r="I201" s="88"/>
      <c r="J201" s="88"/>
      <c r="K201" s="88"/>
      <c r="L201" s="133"/>
    </row>
    <row r="202" spans="1:12">
      <c r="A202" s="87">
        <v>161</v>
      </c>
      <c r="B202" s="131">
        <v>527000</v>
      </c>
      <c r="C202" s="132">
        <v>530000</v>
      </c>
      <c r="D202" s="88">
        <v>32600</v>
      </c>
      <c r="E202" s="88">
        <v>26140</v>
      </c>
      <c r="F202" s="88">
        <v>19730</v>
      </c>
      <c r="G202" s="88">
        <v>16490</v>
      </c>
      <c r="H202" s="88">
        <v>13260</v>
      </c>
      <c r="I202" s="88">
        <v>10030</v>
      </c>
      <c r="J202" s="88">
        <v>7550</v>
      </c>
      <c r="K202" s="88">
        <v>5930</v>
      </c>
      <c r="L202" s="133">
        <v>160200</v>
      </c>
    </row>
    <row r="203" spans="1:12">
      <c r="A203" s="87">
        <v>162</v>
      </c>
      <c r="B203" s="131">
        <v>530000</v>
      </c>
      <c r="C203" s="132">
        <v>533000</v>
      </c>
      <c r="D203" s="88">
        <v>33090</v>
      </c>
      <c r="E203" s="88">
        <v>26630</v>
      </c>
      <c r="F203" s="88">
        <v>20160</v>
      </c>
      <c r="G203" s="88">
        <v>16730</v>
      </c>
      <c r="H203" s="88">
        <v>13510</v>
      </c>
      <c r="I203" s="88">
        <v>10270</v>
      </c>
      <c r="J203" s="88">
        <v>7670</v>
      </c>
      <c r="K203" s="88">
        <v>6050</v>
      </c>
      <c r="L203" s="133">
        <v>161600</v>
      </c>
    </row>
    <row r="204" spans="1:12">
      <c r="A204" s="87">
        <v>163</v>
      </c>
      <c r="B204" s="131">
        <v>533000</v>
      </c>
      <c r="C204" s="132">
        <v>536000</v>
      </c>
      <c r="D204" s="88">
        <v>33580</v>
      </c>
      <c r="E204" s="88">
        <v>27120</v>
      </c>
      <c r="F204" s="88">
        <v>20650</v>
      </c>
      <c r="G204" s="88">
        <v>16980</v>
      </c>
      <c r="H204" s="88">
        <v>13750</v>
      </c>
      <c r="I204" s="88">
        <v>10520</v>
      </c>
      <c r="J204" s="88">
        <v>7790</v>
      </c>
      <c r="K204" s="88">
        <v>6180</v>
      </c>
      <c r="L204" s="133">
        <v>163200</v>
      </c>
    </row>
    <row r="205" spans="1:12">
      <c r="A205" s="87">
        <v>164</v>
      </c>
      <c r="B205" s="131">
        <v>536000</v>
      </c>
      <c r="C205" s="132">
        <v>539000</v>
      </c>
      <c r="D205" s="88">
        <v>34070</v>
      </c>
      <c r="E205" s="88">
        <v>27610</v>
      </c>
      <c r="F205" s="88">
        <v>21140</v>
      </c>
      <c r="G205" s="88">
        <v>17220</v>
      </c>
      <c r="H205" s="88">
        <v>14000</v>
      </c>
      <c r="I205" s="88">
        <v>10760</v>
      </c>
      <c r="J205" s="88">
        <v>7910</v>
      </c>
      <c r="K205" s="88">
        <v>6300</v>
      </c>
      <c r="L205" s="133">
        <v>164600</v>
      </c>
    </row>
    <row r="206" spans="1:12">
      <c r="A206" s="87">
        <v>165</v>
      </c>
      <c r="B206" s="131">
        <v>539000</v>
      </c>
      <c r="C206" s="132">
        <v>542000</v>
      </c>
      <c r="D206" s="88">
        <v>34560</v>
      </c>
      <c r="E206" s="88">
        <v>28100</v>
      </c>
      <c r="F206" s="88">
        <v>21630</v>
      </c>
      <c r="G206" s="88">
        <v>17470</v>
      </c>
      <c r="H206" s="88">
        <v>14240</v>
      </c>
      <c r="I206" s="88">
        <v>11010</v>
      </c>
      <c r="J206" s="88">
        <v>8040</v>
      </c>
      <c r="K206" s="88">
        <v>6420</v>
      </c>
      <c r="L206" s="133">
        <v>166000</v>
      </c>
    </row>
    <row r="207" spans="1:12">
      <c r="A207" s="87"/>
      <c r="B207" s="131"/>
      <c r="C207" s="132"/>
      <c r="D207" s="88"/>
      <c r="E207" s="88"/>
      <c r="F207" s="88"/>
      <c r="G207" s="88"/>
      <c r="H207" s="88"/>
      <c r="I207" s="88"/>
      <c r="J207" s="88"/>
      <c r="K207" s="88"/>
      <c r="L207" s="133"/>
    </row>
    <row r="208" spans="1:12">
      <c r="A208" s="87">
        <v>166</v>
      </c>
      <c r="B208" s="131">
        <v>542000</v>
      </c>
      <c r="C208" s="132">
        <v>545000</v>
      </c>
      <c r="D208" s="88">
        <v>35050</v>
      </c>
      <c r="E208" s="88">
        <v>28590</v>
      </c>
      <c r="F208" s="88">
        <v>22130</v>
      </c>
      <c r="G208" s="88">
        <v>17710</v>
      </c>
      <c r="H208" s="88">
        <v>14490</v>
      </c>
      <c r="I208" s="88">
        <v>11250</v>
      </c>
      <c r="J208" s="88">
        <v>8160</v>
      </c>
      <c r="K208" s="88">
        <v>6540</v>
      </c>
      <c r="L208" s="133">
        <v>167500</v>
      </c>
    </row>
    <row r="209" spans="1:12">
      <c r="A209" s="87">
        <v>167</v>
      </c>
      <c r="B209" s="131">
        <v>545000</v>
      </c>
      <c r="C209" s="132">
        <v>548000</v>
      </c>
      <c r="D209" s="88">
        <v>35540</v>
      </c>
      <c r="E209" s="88">
        <v>29080</v>
      </c>
      <c r="F209" s="88">
        <v>22620</v>
      </c>
      <c r="G209" s="88">
        <v>17960</v>
      </c>
      <c r="H209" s="88">
        <v>14730</v>
      </c>
      <c r="I209" s="88">
        <v>11500</v>
      </c>
      <c r="J209" s="88">
        <v>8280</v>
      </c>
      <c r="K209" s="88">
        <v>6670</v>
      </c>
      <c r="L209" s="133">
        <v>169000</v>
      </c>
    </row>
    <row r="210" spans="1:12">
      <c r="A210" s="87">
        <v>168</v>
      </c>
      <c r="B210" s="131">
        <v>548000</v>
      </c>
      <c r="C210" s="132">
        <v>551000</v>
      </c>
      <c r="D210" s="88">
        <v>36030</v>
      </c>
      <c r="E210" s="88">
        <v>29570</v>
      </c>
      <c r="F210" s="88">
        <v>23110</v>
      </c>
      <c r="G210" s="88">
        <v>18200</v>
      </c>
      <c r="H210" s="88">
        <v>14980</v>
      </c>
      <c r="I210" s="88">
        <v>11740</v>
      </c>
      <c r="J210" s="88">
        <v>8500</v>
      </c>
      <c r="K210" s="88">
        <v>6790</v>
      </c>
      <c r="L210" s="133">
        <v>170500</v>
      </c>
    </row>
    <row r="211" spans="1:12">
      <c r="A211" s="87">
        <v>169</v>
      </c>
      <c r="B211" s="131">
        <v>551000</v>
      </c>
      <c r="C211" s="132">
        <v>554000</v>
      </c>
      <c r="D211" s="88">
        <v>36570</v>
      </c>
      <c r="E211" s="88">
        <v>30110</v>
      </c>
      <c r="F211" s="88">
        <v>23650</v>
      </c>
      <c r="G211" s="88">
        <v>18480</v>
      </c>
      <c r="H211" s="88">
        <v>15240</v>
      </c>
      <c r="I211" s="88">
        <v>12020</v>
      </c>
      <c r="J211" s="88">
        <v>8780</v>
      </c>
      <c r="K211" s="88">
        <v>6920</v>
      </c>
      <c r="L211" s="133">
        <v>171900</v>
      </c>
    </row>
    <row r="212" spans="1:12">
      <c r="A212" s="87">
        <v>170</v>
      </c>
      <c r="B212" s="131">
        <v>554000</v>
      </c>
      <c r="C212" s="132">
        <v>557000</v>
      </c>
      <c r="D212" s="88">
        <v>37120</v>
      </c>
      <c r="E212" s="88">
        <v>30660</v>
      </c>
      <c r="F212" s="88">
        <v>24200</v>
      </c>
      <c r="G212" s="88">
        <v>18760</v>
      </c>
      <c r="H212" s="88">
        <v>15520</v>
      </c>
      <c r="I212" s="88">
        <v>12290</v>
      </c>
      <c r="J212" s="88">
        <v>9060</v>
      </c>
      <c r="K212" s="88">
        <v>7060</v>
      </c>
      <c r="L212" s="133">
        <v>173400</v>
      </c>
    </row>
    <row r="213" spans="1:12">
      <c r="A213" s="87"/>
      <c r="B213" s="131"/>
      <c r="C213" s="132"/>
      <c r="D213" s="88"/>
      <c r="E213" s="88"/>
      <c r="F213" s="88"/>
      <c r="G213" s="88"/>
      <c r="H213" s="88"/>
      <c r="I213" s="88"/>
      <c r="J213" s="88"/>
      <c r="K213" s="88"/>
      <c r="L213" s="133"/>
    </row>
    <row r="214" spans="1:12">
      <c r="A214" s="87">
        <v>171</v>
      </c>
      <c r="B214" s="131">
        <v>557000</v>
      </c>
      <c r="C214" s="132">
        <v>560000</v>
      </c>
      <c r="D214" s="88">
        <v>37670</v>
      </c>
      <c r="E214" s="88">
        <v>31210</v>
      </c>
      <c r="F214" s="88">
        <v>24750</v>
      </c>
      <c r="G214" s="88">
        <v>19030</v>
      </c>
      <c r="H214" s="88">
        <v>15790</v>
      </c>
      <c r="I214" s="88">
        <v>12570</v>
      </c>
      <c r="J214" s="88">
        <v>9330</v>
      </c>
      <c r="K214" s="88">
        <v>7200</v>
      </c>
      <c r="L214" s="133">
        <v>174900</v>
      </c>
    </row>
    <row r="215" spans="1:12">
      <c r="A215" s="87">
        <v>172</v>
      </c>
      <c r="B215" s="131">
        <v>560000</v>
      </c>
      <c r="C215" s="132">
        <v>563000</v>
      </c>
      <c r="D215" s="88">
        <v>38230</v>
      </c>
      <c r="E215" s="88">
        <v>31760</v>
      </c>
      <c r="F215" s="88">
        <v>25300</v>
      </c>
      <c r="G215" s="88">
        <v>19310</v>
      </c>
      <c r="H215" s="88">
        <v>16070</v>
      </c>
      <c r="I215" s="88">
        <v>12840</v>
      </c>
      <c r="J215" s="88">
        <v>9610</v>
      </c>
      <c r="K215" s="88">
        <v>7330</v>
      </c>
      <c r="L215" s="133">
        <v>176300</v>
      </c>
    </row>
    <row r="216" spans="1:12">
      <c r="A216" s="87">
        <v>173</v>
      </c>
      <c r="B216" s="131">
        <v>563000</v>
      </c>
      <c r="C216" s="132">
        <v>566000</v>
      </c>
      <c r="D216" s="88">
        <v>38780</v>
      </c>
      <c r="E216" s="88">
        <v>32310</v>
      </c>
      <c r="F216" s="88">
        <v>25850</v>
      </c>
      <c r="G216" s="88">
        <v>19580</v>
      </c>
      <c r="H216" s="88">
        <v>16350</v>
      </c>
      <c r="I216" s="88">
        <v>13120</v>
      </c>
      <c r="J216" s="88">
        <v>9880</v>
      </c>
      <c r="K216" s="88">
        <v>7470</v>
      </c>
      <c r="L216" s="133">
        <v>177900</v>
      </c>
    </row>
    <row r="217" spans="1:12">
      <c r="A217" s="87">
        <v>174</v>
      </c>
      <c r="B217" s="131">
        <v>566000</v>
      </c>
      <c r="C217" s="132">
        <v>569000</v>
      </c>
      <c r="D217" s="88">
        <v>39330</v>
      </c>
      <c r="E217" s="88">
        <v>32870</v>
      </c>
      <c r="F217" s="88">
        <v>26400</v>
      </c>
      <c r="G217" s="88">
        <v>19930</v>
      </c>
      <c r="H217" s="88">
        <v>16620</v>
      </c>
      <c r="I217" s="88">
        <v>13400</v>
      </c>
      <c r="J217" s="88">
        <v>10160</v>
      </c>
      <c r="K217" s="88">
        <v>7610</v>
      </c>
      <c r="L217" s="133">
        <v>179300</v>
      </c>
    </row>
    <row r="218" spans="1:12">
      <c r="A218" s="87">
        <v>175</v>
      </c>
      <c r="B218" s="131">
        <v>569000</v>
      </c>
      <c r="C218" s="132">
        <v>572000</v>
      </c>
      <c r="D218" s="88">
        <v>39880</v>
      </c>
      <c r="E218" s="88">
        <v>33420</v>
      </c>
      <c r="F218" s="88">
        <v>26950</v>
      </c>
      <c r="G218" s="88">
        <v>20480</v>
      </c>
      <c r="H218" s="88">
        <v>16900</v>
      </c>
      <c r="I218" s="88">
        <v>13670</v>
      </c>
      <c r="J218" s="88">
        <v>10430</v>
      </c>
      <c r="K218" s="88">
        <v>7750</v>
      </c>
      <c r="L218" s="133">
        <v>180700</v>
      </c>
    </row>
    <row r="219" spans="1:12">
      <c r="A219" s="87"/>
      <c r="B219" s="131"/>
      <c r="C219" s="132"/>
      <c r="D219" s="88"/>
      <c r="E219" s="88"/>
      <c r="F219" s="88"/>
      <c r="G219" s="88"/>
      <c r="H219" s="88"/>
      <c r="I219" s="88"/>
      <c r="J219" s="88"/>
      <c r="K219" s="88"/>
      <c r="L219" s="133"/>
    </row>
    <row r="220" spans="1:12">
      <c r="A220" s="87">
        <v>176</v>
      </c>
      <c r="B220" s="131">
        <v>572000</v>
      </c>
      <c r="C220" s="132">
        <v>575000</v>
      </c>
      <c r="D220" s="88">
        <v>40430</v>
      </c>
      <c r="E220" s="88">
        <v>33970</v>
      </c>
      <c r="F220" s="88">
        <v>27510</v>
      </c>
      <c r="G220" s="88">
        <v>21030</v>
      </c>
      <c r="H220" s="88">
        <v>17170</v>
      </c>
      <c r="I220" s="88">
        <v>13950</v>
      </c>
      <c r="J220" s="88">
        <v>10710</v>
      </c>
      <c r="K220" s="88">
        <v>7880</v>
      </c>
      <c r="L220" s="133">
        <v>182200</v>
      </c>
    </row>
    <row r="221" spans="1:12">
      <c r="A221" s="87">
        <v>177</v>
      </c>
      <c r="B221" s="131">
        <v>575000</v>
      </c>
      <c r="C221" s="132">
        <v>578000</v>
      </c>
      <c r="D221" s="88">
        <v>40980</v>
      </c>
      <c r="E221" s="88">
        <v>34520</v>
      </c>
      <c r="F221" s="88">
        <v>28060</v>
      </c>
      <c r="G221" s="88">
        <v>21580</v>
      </c>
      <c r="H221" s="88">
        <v>17450</v>
      </c>
      <c r="I221" s="88">
        <v>14220</v>
      </c>
      <c r="J221" s="88">
        <v>10990</v>
      </c>
      <c r="K221" s="88">
        <v>8030</v>
      </c>
      <c r="L221" s="133">
        <v>183700</v>
      </c>
    </row>
    <row r="222" spans="1:12">
      <c r="A222" s="87">
        <v>178</v>
      </c>
      <c r="B222" s="131">
        <v>578000</v>
      </c>
      <c r="C222" s="132">
        <v>581000</v>
      </c>
      <c r="D222" s="88">
        <v>41530</v>
      </c>
      <c r="E222" s="88">
        <v>35070</v>
      </c>
      <c r="F222" s="88">
        <v>28610</v>
      </c>
      <c r="G222" s="88">
        <v>22140</v>
      </c>
      <c r="H222" s="88">
        <v>17720</v>
      </c>
      <c r="I222" s="88">
        <v>14500</v>
      </c>
      <c r="J222" s="88">
        <v>11260</v>
      </c>
      <c r="K222" s="88">
        <v>8160</v>
      </c>
      <c r="L222" s="133">
        <v>185200</v>
      </c>
    </row>
    <row r="223" spans="1:12">
      <c r="A223" s="87">
        <v>179</v>
      </c>
      <c r="B223" s="131">
        <v>581000</v>
      </c>
      <c r="C223" s="132">
        <v>584000</v>
      </c>
      <c r="D223" s="88">
        <v>42090</v>
      </c>
      <c r="E223" s="88">
        <v>35620</v>
      </c>
      <c r="F223" s="88">
        <v>29160</v>
      </c>
      <c r="G223" s="88">
        <v>22690</v>
      </c>
      <c r="H223" s="88">
        <v>18000</v>
      </c>
      <c r="I223" s="88">
        <v>14770</v>
      </c>
      <c r="J223" s="88">
        <v>11540</v>
      </c>
      <c r="K223" s="88">
        <v>8300</v>
      </c>
      <c r="L223" s="133">
        <v>186600</v>
      </c>
    </row>
    <row r="224" spans="1:12">
      <c r="A224" s="87">
        <v>180</v>
      </c>
      <c r="B224" s="131">
        <v>584000</v>
      </c>
      <c r="C224" s="132">
        <v>587000</v>
      </c>
      <c r="D224" s="88">
        <v>42640</v>
      </c>
      <c r="E224" s="88">
        <v>36170</v>
      </c>
      <c r="F224" s="88">
        <v>29710</v>
      </c>
      <c r="G224" s="88">
        <v>23240</v>
      </c>
      <c r="H224" s="88">
        <v>18280</v>
      </c>
      <c r="I224" s="88">
        <v>15050</v>
      </c>
      <c r="J224" s="88">
        <v>11810</v>
      </c>
      <c r="K224" s="88">
        <v>8580</v>
      </c>
      <c r="L224" s="133">
        <v>188100</v>
      </c>
    </row>
    <row r="225" spans="1:12">
      <c r="A225" s="87"/>
      <c r="B225" s="131"/>
      <c r="C225" s="132"/>
      <c r="D225" s="88"/>
      <c r="E225" s="88"/>
      <c r="F225" s="88"/>
      <c r="G225" s="88"/>
      <c r="H225" s="88"/>
      <c r="I225" s="88"/>
      <c r="J225" s="88"/>
      <c r="K225" s="88"/>
      <c r="L225" s="133"/>
    </row>
    <row r="226" spans="1:12">
      <c r="A226" s="87">
        <v>181</v>
      </c>
      <c r="B226" s="131">
        <v>587000</v>
      </c>
      <c r="C226" s="132">
        <v>590000</v>
      </c>
      <c r="D226" s="88">
        <v>43190</v>
      </c>
      <c r="E226" s="88">
        <v>36730</v>
      </c>
      <c r="F226" s="88">
        <v>30260</v>
      </c>
      <c r="G226" s="88">
        <v>23790</v>
      </c>
      <c r="H226" s="88">
        <v>18550</v>
      </c>
      <c r="I226" s="88">
        <v>15330</v>
      </c>
      <c r="J226" s="88">
        <v>12090</v>
      </c>
      <c r="K226" s="88">
        <v>8850</v>
      </c>
      <c r="L226" s="133">
        <v>189600</v>
      </c>
    </row>
    <row r="227" spans="1:12">
      <c r="A227" s="87">
        <v>182</v>
      </c>
      <c r="B227" s="131">
        <v>590000</v>
      </c>
      <c r="C227" s="132">
        <v>593000</v>
      </c>
      <c r="D227" s="88">
        <v>43740</v>
      </c>
      <c r="E227" s="88">
        <v>37280</v>
      </c>
      <c r="F227" s="88">
        <v>30810</v>
      </c>
      <c r="G227" s="88">
        <v>24340</v>
      </c>
      <c r="H227" s="88">
        <v>18830</v>
      </c>
      <c r="I227" s="88">
        <v>15600</v>
      </c>
      <c r="J227" s="88">
        <v>12360</v>
      </c>
      <c r="K227" s="88">
        <v>9130</v>
      </c>
      <c r="L227" s="133">
        <v>191000</v>
      </c>
    </row>
    <row r="228" spans="1:12">
      <c r="A228" s="87">
        <v>183</v>
      </c>
      <c r="B228" s="131">
        <v>593000</v>
      </c>
      <c r="C228" s="132">
        <v>596000</v>
      </c>
      <c r="D228" s="88">
        <v>44290</v>
      </c>
      <c r="E228" s="88">
        <v>37830</v>
      </c>
      <c r="F228" s="88">
        <v>31370</v>
      </c>
      <c r="G228" s="88">
        <v>24890</v>
      </c>
      <c r="H228" s="88">
        <v>19100</v>
      </c>
      <c r="I228" s="88">
        <v>15880</v>
      </c>
      <c r="J228" s="88">
        <v>12640</v>
      </c>
      <c r="K228" s="88">
        <v>9400</v>
      </c>
      <c r="L228" s="133">
        <v>192600</v>
      </c>
    </row>
    <row r="229" spans="1:12">
      <c r="A229" s="87">
        <v>184</v>
      </c>
      <c r="B229" s="131">
        <v>596000</v>
      </c>
      <c r="C229" s="132">
        <v>599000</v>
      </c>
      <c r="D229" s="88">
        <v>44840</v>
      </c>
      <c r="E229" s="88">
        <v>38380</v>
      </c>
      <c r="F229" s="88">
        <v>31920</v>
      </c>
      <c r="G229" s="88">
        <v>25440</v>
      </c>
      <c r="H229" s="88">
        <v>19380</v>
      </c>
      <c r="I229" s="88">
        <v>16150</v>
      </c>
      <c r="J229" s="88">
        <v>12920</v>
      </c>
      <c r="K229" s="88">
        <v>9680</v>
      </c>
      <c r="L229" s="133">
        <v>194000</v>
      </c>
    </row>
    <row r="230" spans="1:12">
      <c r="A230" s="87">
        <v>185</v>
      </c>
      <c r="B230" s="131">
        <v>599000</v>
      </c>
      <c r="C230" s="132">
        <v>602000</v>
      </c>
      <c r="D230" s="88">
        <v>45390</v>
      </c>
      <c r="E230" s="88">
        <v>38930</v>
      </c>
      <c r="F230" s="88">
        <v>32470</v>
      </c>
      <c r="G230" s="88">
        <v>25990</v>
      </c>
      <c r="H230" s="88">
        <v>19650</v>
      </c>
      <c r="I230" s="88">
        <v>16430</v>
      </c>
      <c r="J230" s="88">
        <v>13190</v>
      </c>
      <c r="K230" s="88">
        <v>9950</v>
      </c>
      <c r="L230" s="133">
        <v>195400</v>
      </c>
    </row>
    <row r="231" spans="1:12">
      <c r="A231" s="87"/>
      <c r="B231" s="131"/>
      <c r="C231" s="132"/>
      <c r="D231" s="88"/>
      <c r="E231" s="88"/>
      <c r="F231" s="88"/>
      <c r="G231" s="88"/>
      <c r="H231" s="88"/>
      <c r="I231" s="88"/>
      <c r="J231" s="88"/>
      <c r="K231" s="88"/>
      <c r="L231" s="133"/>
    </row>
    <row r="232" spans="1:12">
      <c r="A232" s="87">
        <v>186</v>
      </c>
      <c r="B232" s="131">
        <v>602000</v>
      </c>
      <c r="C232" s="132">
        <v>605000</v>
      </c>
      <c r="D232" s="88">
        <v>45950</v>
      </c>
      <c r="E232" s="88">
        <v>39480</v>
      </c>
      <c r="F232" s="88">
        <v>33020</v>
      </c>
      <c r="G232" s="88">
        <v>26550</v>
      </c>
      <c r="H232" s="88">
        <v>20080</v>
      </c>
      <c r="I232" s="88">
        <v>16700</v>
      </c>
      <c r="J232" s="88">
        <v>13470</v>
      </c>
      <c r="K232" s="88">
        <v>10230</v>
      </c>
      <c r="L232" s="133">
        <v>197000</v>
      </c>
    </row>
    <row r="233" spans="1:12">
      <c r="A233" s="87">
        <v>187</v>
      </c>
      <c r="B233" s="131">
        <v>605000</v>
      </c>
      <c r="C233" s="132">
        <v>608000</v>
      </c>
      <c r="D233" s="88">
        <v>46500</v>
      </c>
      <c r="E233" s="88">
        <v>40030</v>
      </c>
      <c r="F233" s="88">
        <v>33570</v>
      </c>
      <c r="G233" s="88">
        <v>27100</v>
      </c>
      <c r="H233" s="88">
        <v>20630</v>
      </c>
      <c r="I233" s="88">
        <v>16980</v>
      </c>
      <c r="J233" s="88">
        <v>13740</v>
      </c>
      <c r="K233" s="88">
        <v>10510</v>
      </c>
      <c r="L233" s="133">
        <v>198400</v>
      </c>
    </row>
    <row r="234" spans="1:12">
      <c r="A234" s="87">
        <v>188</v>
      </c>
      <c r="B234" s="131">
        <v>608000</v>
      </c>
      <c r="C234" s="132">
        <v>611000</v>
      </c>
      <c r="D234" s="88">
        <v>47050</v>
      </c>
      <c r="E234" s="88">
        <v>40580</v>
      </c>
      <c r="F234" s="88">
        <v>34120</v>
      </c>
      <c r="G234" s="88">
        <v>27650</v>
      </c>
      <c r="H234" s="88">
        <v>21190</v>
      </c>
      <c r="I234" s="88">
        <v>17250</v>
      </c>
      <c r="J234" s="88">
        <v>14020</v>
      </c>
      <c r="K234" s="88">
        <v>10780</v>
      </c>
      <c r="L234" s="133">
        <v>199900</v>
      </c>
    </row>
    <row r="235" spans="1:12">
      <c r="A235" s="87">
        <v>189</v>
      </c>
      <c r="B235" s="131">
        <v>611000</v>
      </c>
      <c r="C235" s="132">
        <v>614000</v>
      </c>
      <c r="D235" s="88">
        <v>47600</v>
      </c>
      <c r="E235" s="88">
        <v>41140</v>
      </c>
      <c r="F235" s="88">
        <v>34670</v>
      </c>
      <c r="G235" s="88">
        <v>28200</v>
      </c>
      <c r="H235" s="88">
        <v>21740</v>
      </c>
      <c r="I235" s="88">
        <v>17530</v>
      </c>
      <c r="J235" s="88">
        <v>14290</v>
      </c>
      <c r="K235" s="88">
        <v>11060</v>
      </c>
      <c r="L235" s="133">
        <v>201300</v>
      </c>
    </row>
    <row r="236" spans="1:12">
      <c r="A236" s="87">
        <v>190</v>
      </c>
      <c r="B236" s="131">
        <v>614000</v>
      </c>
      <c r="C236" s="132">
        <v>617000</v>
      </c>
      <c r="D236" s="88">
        <v>48150</v>
      </c>
      <c r="E236" s="88">
        <v>41690</v>
      </c>
      <c r="F236" s="88">
        <v>35220</v>
      </c>
      <c r="G236" s="88">
        <v>28750</v>
      </c>
      <c r="H236" s="88">
        <v>22290</v>
      </c>
      <c r="I236" s="88">
        <v>17810</v>
      </c>
      <c r="J236" s="88">
        <v>14570</v>
      </c>
      <c r="K236" s="88">
        <v>11330</v>
      </c>
      <c r="L236" s="133">
        <v>202800</v>
      </c>
    </row>
    <row r="237" spans="1:12">
      <c r="A237" s="87"/>
      <c r="B237" s="131"/>
      <c r="C237" s="132"/>
      <c r="D237" s="88"/>
      <c r="E237" s="88"/>
      <c r="F237" s="88"/>
      <c r="G237" s="88"/>
      <c r="H237" s="88"/>
      <c r="I237" s="88"/>
      <c r="J237" s="88"/>
      <c r="K237" s="88"/>
      <c r="L237" s="133"/>
    </row>
    <row r="238" spans="1:12">
      <c r="A238" s="87">
        <v>191</v>
      </c>
      <c r="B238" s="131">
        <v>617000</v>
      </c>
      <c r="C238" s="132">
        <v>620000</v>
      </c>
      <c r="D238" s="88">
        <v>48700</v>
      </c>
      <c r="E238" s="88">
        <v>42240</v>
      </c>
      <c r="F238" s="88">
        <v>35780</v>
      </c>
      <c r="G238" s="88">
        <v>29300</v>
      </c>
      <c r="H238" s="88">
        <v>22840</v>
      </c>
      <c r="I238" s="88">
        <v>18080</v>
      </c>
      <c r="J238" s="88">
        <v>14850</v>
      </c>
      <c r="K238" s="88">
        <v>11610</v>
      </c>
      <c r="L238" s="133">
        <v>204300</v>
      </c>
    </row>
    <row r="239" spans="1:12">
      <c r="A239" s="87">
        <v>192</v>
      </c>
      <c r="B239" s="131">
        <v>620000</v>
      </c>
      <c r="C239" s="132">
        <v>623000</v>
      </c>
      <c r="D239" s="88">
        <v>49250</v>
      </c>
      <c r="E239" s="88">
        <v>42790</v>
      </c>
      <c r="F239" s="88">
        <v>36330</v>
      </c>
      <c r="G239" s="88">
        <v>29850</v>
      </c>
      <c r="H239" s="88">
        <v>23390</v>
      </c>
      <c r="I239" s="88">
        <v>18360</v>
      </c>
      <c r="J239" s="88">
        <v>15120</v>
      </c>
      <c r="K239" s="88">
        <v>11880</v>
      </c>
      <c r="L239" s="133">
        <v>205700</v>
      </c>
    </row>
    <row r="240" spans="1:12">
      <c r="A240" s="87">
        <v>193</v>
      </c>
      <c r="B240" s="131">
        <v>623000</v>
      </c>
      <c r="C240" s="132">
        <v>626000</v>
      </c>
      <c r="D240" s="88">
        <v>49800</v>
      </c>
      <c r="E240" s="88">
        <v>43340</v>
      </c>
      <c r="F240" s="88">
        <v>36880</v>
      </c>
      <c r="G240" s="88">
        <v>30410</v>
      </c>
      <c r="H240" s="88">
        <v>23940</v>
      </c>
      <c r="I240" s="88">
        <v>18630</v>
      </c>
      <c r="J240" s="88">
        <v>15400</v>
      </c>
      <c r="K240" s="88">
        <v>12160</v>
      </c>
      <c r="L240" s="133">
        <v>207300</v>
      </c>
    </row>
    <row r="241" spans="1:12">
      <c r="A241" s="87">
        <v>194</v>
      </c>
      <c r="B241" s="131">
        <v>626000</v>
      </c>
      <c r="C241" s="132">
        <v>629000</v>
      </c>
      <c r="D241" s="88">
        <v>50360</v>
      </c>
      <c r="E241" s="88">
        <v>43890</v>
      </c>
      <c r="F241" s="88">
        <v>37430</v>
      </c>
      <c r="G241" s="88">
        <v>30960</v>
      </c>
      <c r="H241" s="88">
        <v>24490</v>
      </c>
      <c r="I241" s="88">
        <v>18910</v>
      </c>
      <c r="J241" s="88">
        <v>15670</v>
      </c>
      <c r="K241" s="88">
        <v>12440</v>
      </c>
      <c r="L241" s="133">
        <v>208700</v>
      </c>
    </row>
    <row r="242" spans="1:12">
      <c r="A242" s="87">
        <v>195</v>
      </c>
      <c r="B242" s="131">
        <v>629000</v>
      </c>
      <c r="C242" s="132">
        <v>632000</v>
      </c>
      <c r="D242" s="88">
        <v>50910</v>
      </c>
      <c r="E242" s="88">
        <v>44440</v>
      </c>
      <c r="F242" s="88">
        <v>37980</v>
      </c>
      <c r="G242" s="88">
        <v>31510</v>
      </c>
      <c r="H242" s="88">
        <v>25050</v>
      </c>
      <c r="I242" s="88">
        <v>19180</v>
      </c>
      <c r="J242" s="88">
        <v>15950</v>
      </c>
      <c r="K242" s="88">
        <v>12710</v>
      </c>
      <c r="L242" s="133">
        <v>210100</v>
      </c>
    </row>
    <row r="243" spans="1:12">
      <c r="A243" s="134"/>
      <c r="B243" s="135"/>
      <c r="C243" s="136"/>
      <c r="D243" s="137"/>
      <c r="E243" s="137"/>
      <c r="F243" s="137"/>
      <c r="G243" s="137"/>
      <c r="H243" s="137"/>
      <c r="I243" s="137"/>
      <c r="J243" s="137"/>
      <c r="K243" s="137"/>
      <c r="L243" s="138"/>
    </row>
    <row r="244" spans="1:12">
      <c r="A244" s="87">
        <v>196</v>
      </c>
      <c r="B244" s="131">
        <v>632000</v>
      </c>
      <c r="C244" s="132">
        <v>635000</v>
      </c>
      <c r="D244" s="88">
        <v>51460</v>
      </c>
      <c r="E244" s="88">
        <v>45000</v>
      </c>
      <c r="F244" s="88">
        <v>38530</v>
      </c>
      <c r="G244" s="88">
        <v>32060</v>
      </c>
      <c r="H244" s="88">
        <v>25600</v>
      </c>
      <c r="I244" s="88">
        <v>19460</v>
      </c>
      <c r="J244" s="88">
        <v>16220</v>
      </c>
      <c r="K244" s="88">
        <v>12990</v>
      </c>
      <c r="L244" s="133">
        <v>211700</v>
      </c>
    </row>
    <row r="245" spans="1:12">
      <c r="A245" s="87">
        <v>197</v>
      </c>
      <c r="B245" s="131">
        <v>635000</v>
      </c>
      <c r="C245" s="132">
        <v>638000</v>
      </c>
      <c r="D245" s="88">
        <v>52010</v>
      </c>
      <c r="E245" s="88">
        <v>45550</v>
      </c>
      <c r="F245" s="88">
        <v>39080</v>
      </c>
      <c r="G245" s="88">
        <v>32610</v>
      </c>
      <c r="H245" s="88">
        <v>26150</v>
      </c>
      <c r="I245" s="88">
        <v>19740</v>
      </c>
      <c r="J245" s="88">
        <v>16500</v>
      </c>
      <c r="K245" s="88">
        <v>13260</v>
      </c>
      <c r="L245" s="133">
        <v>213100</v>
      </c>
    </row>
    <row r="246" spans="1:12">
      <c r="A246" s="87">
        <v>198</v>
      </c>
      <c r="B246" s="131">
        <v>638000</v>
      </c>
      <c r="C246" s="132">
        <v>641000</v>
      </c>
      <c r="D246" s="132">
        <v>52560</v>
      </c>
      <c r="E246" s="132">
        <v>46100</v>
      </c>
      <c r="F246" s="132">
        <v>39640</v>
      </c>
      <c r="G246" s="132">
        <v>33160</v>
      </c>
      <c r="H246" s="132">
        <v>26700</v>
      </c>
      <c r="I246" s="132">
        <v>20240</v>
      </c>
      <c r="J246" s="132">
        <v>16780</v>
      </c>
      <c r="K246" s="132">
        <v>13540</v>
      </c>
      <c r="L246" s="133">
        <v>214600</v>
      </c>
    </row>
    <row r="247" spans="1:12">
      <c r="A247" s="87">
        <v>199</v>
      </c>
      <c r="B247" s="131">
        <v>641000</v>
      </c>
      <c r="C247" s="132">
        <v>644000</v>
      </c>
      <c r="D247" s="132">
        <v>53110</v>
      </c>
      <c r="E247" s="132">
        <v>46650</v>
      </c>
      <c r="F247" s="132">
        <v>40190</v>
      </c>
      <c r="G247" s="132">
        <v>33710</v>
      </c>
      <c r="H247" s="132">
        <v>27250</v>
      </c>
      <c r="I247" s="132">
        <v>20790</v>
      </c>
      <c r="J247" s="132">
        <v>17050</v>
      </c>
      <c r="K247" s="132">
        <v>13810</v>
      </c>
      <c r="L247" s="133">
        <v>215900</v>
      </c>
    </row>
    <row r="248" spans="1:12">
      <c r="A248" s="87">
        <v>200</v>
      </c>
      <c r="B248" s="131">
        <v>644000</v>
      </c>
      <c r="C248" s="132">
        <v>647000</v>
      </c>
      <c r="D248" s="132">
        <v>53660</v>
      </c>
      <c r="E248" s="132">
        <v>47200</v>
      </c>
      <c r="F248" s="132">
        <v>40740</v>
      </c>
      <c r="G248" s="132">
        <v>34260</v>
      </c>
      <c r="H248" s="132">
        <v>27800</v>
      </c>
      <c r="I248" s="132">
        <v>21340</v>
      </c>
      <c r="J248" s="132">
        <v>17330</v>
      </c>
      <c r="K248" s="132">
        <v>14090</v>
      </c>
      <c r="L248" s="133">
        <v>217000</v>
      </c>
    </row>
    <row r="249" spans="1:12">
      <c r="A249" s="87"/>
      <c r="B249" s="131"/>
      <c r="C249" s="132"/>
      <c r="D249" s="132"/>
      <c r="E249" s="132"/>
      <c r="F249" s="132"/>
      <c r="G249" s="132"/>
      <c r="H249" s="132"/>
      <c r="I249" s="132"/>
      <c r="J249" s="132"/>
      <c r="K249" s="132"/>
      <c r="L249" s="133"/>
    </row>
    <row r="250" spans="1:12">
      <c r="A250" s="87">
        <v>201</v>
      </c>
      <c r="B250" s="131">
        <v>647000</v>
      </c>
      <c r="C250" s="132">
        <v>650000</v>
      </c>
      <c r="D250" s="132">
        <v>54220</v>
      </c>
      <c r="E250" s="132">
        <v>47750</v>
      </c>
      <c r="F250" s="132">
        <v>41290</v>
      </c>
      <c r="G250" s="132">
        <v>34820</v>
      </c>
      <c r="H250" s="132">
        <v>28350</v>
      </c>
      <c r="I250" s="132">
        <v>21890</v>
      </c>
      <c r="J250" s="132">
        <v>17600</v>
      </c>
      <c r="K250" s="132">
        <v>14370</v>
      </c>
      <c r="L250" s="133">
        <v>218000</v>
      </c>
    </row>
    <row r="251" spans="1:12">
      <c r="A251" s="87">
        <v>202</v>
      </c>
      <c r="B251" s="131">
        <v>650000</v>
      </c>
      <c r="C251" s="132">
        <v>653000</v>
      </c>
      <c r="D251" s="132">
        <v>54770</v>
      </c>
      <c r="E251" s="132">
        <v>48300</v>
      </c>
      <c r="F251" s="132">
        <v>41840</v>
      </c>
      <c r="G251" s="132">
        <v>35370</v>
      </c>
      <c r="H251" s="132">
        <v>28900</v>
      </c>
      <c r="I251" s="132">
        <v>22440</v>
      </c>
      <c r="J251" s="132">
        <v>17880</v>
      </c>
      <c r="K251" s="132">
        <v>14640</v>
      </c>
      <c r="L251" s="133">
        <v>219000</v>
      </c>
    </row>
    <row r="252" spans="1:12">
      <c r="A252" s="87">
        <v>203</v>
      </c>
      <c r="B252" s="131">
        <v>653000</v>
      </c>
      <c r="C252" s="132">
        <v>656000</v>
      </c>
      <c r="D252" s="132">
        <v>55320</v>
      </c>
      <c r="E252" s="132">
        <v>48850</v>
      </c>
      <c r="F252" s="132">
        <v>42390</v>
      </c>
      <c r="G252" s="132">
        <v>35920</v>
      </c>
      <c r="H252" s="132">
        <v>29460</v>
      </c>
      <c r="I252" s="132">
        <v>22990</v>
      </c>
      <c r="J252" s="132">
        <v>18150</v>
      </c>
      <c r="K252" s="132">
        <v>14920</v>
      </c>
      <c r="L252" s="133">
        <v>220000</v>
      </c>
    </row>
    <row r="253" spans="1:12">
      <c r="A253" s="87">
        <v>204</v>
      </c>
      <c r="B253" s="131">
        <v>656000</v>
      </c>
      <c r="C253" s="132">
        <v>659000</v>
      </c>
      <c r="D253" s="132">
        <v>55870</v>
      </c>
      <c r="E253" s="132">
        <v>49410</v>
      </c>
      <c r="F253" s="132">
        <v>42940</v>
      </c>
      <c r="G253" s="132">
        <v>36470</v>
      </c>
      <c r="H253" s="132">
        <v>30010</v>
      </c>
      <c r="I253" s="132">
        <v>23540</v>
      </c>
      <c r="J253" s="132">
        <v>18430</v>
      </c>
      <c r="K253" s="132">
        <v>15190</v>
      </c>
      <c r="L253" s="133">
        <v>221000</v>
      </c>
    </row>
    <row r="254" spans="1:12">
      <c r="A254" s="87">
        <v>205</v>
      </c>
      <c r="B254" s="131">
        <v>659000</v>
      </c>
      <c r="C254" s="132">
        <v>662000</v>
      </c>
      <c r="D254" s="132">
        <v>56420</v>
      </c>
      <c r="E254" s="132">
        <v>49960</v>
      </c>
      <c r="F254" s="132">
        <v>43490</v>
      </c>
      <c r="G254" s="132">
        <v>37020</v>
      </c>
      <c r="H254" s="132">
        <v>30560</v>
      </c>
      <c r="I254" s="132">
        <v>24100</v>
      </c>
      <c r="J254" s="132">
        <v>18700</v>
      </c>
      <c r="K254" s="132">
        <v>15470</v>
      </c>
      <c r="L254" s="133">
        <v>222100</v>
      </c>
    </row>
    <row r="255" spans="1:12">
      <c r="A255" s="87"/>
      <c r="B255" s="131"/>
      <c r="C255" s="132"/>
      <c r="D255" s="132"/>
      <c r="E255" s="132"/>
      <c r="F255" s="132"/>
      <c r="G255" s="132"/>
      <c r="H255" s="132"/>
      <c r="I255" s="132"/>
      <c r="J255" s="132"/>
      <c r="K255" s="132"/>
      <c r="L255" s="133"/>
    </row>
    <row r="256" spans="1:12">
      <c r="A256" s="87">
        <v>206</v>
      </c>
      <c r="B256" s="131">
        <v>662000</v>
      </c>
      <c r="C256" s="132">
        <v>665000</v>
      </c>
      <c r="D256" s="132">
        <v>56970</v>
      </c>
      <c r="E256" s="132">
        <v>50510</v>
      </c>
      <c r="F256" s="132">
        <v>44050</v>
      </c>
      <c r="G256" s="132">
        <v>37570</v>
      </c>
      <c r="H256" s="132">
        <v>31110</v>
      </c>
      <c r="I256" s="132">
        <v>24650</v>
      </c>
      <c r="J256" s="132">
        <v>18980</v>
      </c>
      <c r="K256" s="132">
        <v>15740</v>
      </c>
      <c r="L256" s="133">
        <v>223100</v>
      </c>
    </row>
    <row r="257" spans="1:12">
      <c r="A257" s="87">
        <v>207</v>
      </c>
      <c r="B257" s="131">
        <v>665000</v>
      </c>
      <c r="C257" s="132">
        <v>668000</v>
      </c>
      <c r="D257" s="132">
        <v>57520</v>
      </c>
      <c r="E257" s="132">
        <v>51060</v>
      </c>
      <c r="F257" s="132">
        <v>44600</v>
      </c>
      <c r="G257" s="132">
        <v>38120</v>
      </c>
      <c r="H257" s="132">
        <v>31660</v>
      </c>
      <c r="I257" s="132">
        <v>25200</v>
      </c>
      <c r="J257" s="132">
        <v>19260</v>
      </c>
      <c r="K257" s="132">
        <v>16020</v>
      </c>
      <c r="L257" s="133">
        <v>224100</v>
      </c>
    </row>
    <row r="258" spans="1:12">
      <c r="A258" s="87">
        <v>208</v>
      </c>
      <c r="B258" s="131">
        <v>668000</v>
      </c>
      <c r="C258" s="132">
        <v>671000</v>
      </c>
      <c r="D258" s="132">
        <v>58070</v>
      </c>
      <c r="E258" s="132">
        <v>51610</v>
      </c>
      <c r="F258" s="132">
        <v>45150</v>
      </c>
      <c r="G258" s="132">
        <v>38680</v>
      </c>
      <c r="H258" s="132">
        <v>32210</v>
      </c>
      <c r="I258" s="132">
        <v>25750</v>
      </c>
      <c r="J258" s="132">
        <v>19530</v>
      </c>
      <c r="K258" s="132">
        <v>16300</v>
      </c>
      <c r="L258" s="133">
        <v>225000</v>
      </c>
    </row>
    <row r="259" spans="1:12">
      <c r="A259" s="87">
        <v>209</v>
      </c>
      <c r="B259" s="131">
        <v>671000</v>
      </c>
      <c r="C259" s="132">
        <v>674000</v>
      </c>
      <c r="D259" s="132">
        <v>58630</v>
      </c>
      <c r="E259" s="132">
        <v>52160</v>
      </c>
      <c r="F259" s="132">
        <v>45700</v>
      </c>
      <c r="G259" s="132">
        <v>39230</v>
      </c>
      <c r="H259" s="132">
        <v>32760</v>
      </c>
      <c r="I259" s="132">
        <v>26300</v>
      </c>
      <c r="J259" s="132">
        <v>19830</v>
      </c>
      <c r="K259" s="132">
        <v>16570</v>
      </c>
      <c r="L259" s="133">
        <v>226000</v>
      </c>
    </row>
    <row r="260" spans="1:12">
      <c r="A260" s="87">
        <v>210</v>
      </c>
      <c r="B260" s="131">
        <v>674000</v>
      </c>
      <c r="C260" s="132">
        <v>677000</v>
      </c>
      <c r="D260" s="132">
        <v>59180</v>
      </c>
      <c r="E260" s="132">
        <v>52710</v>
      </c>
      <c r="F260" s="132">
        <v>46250</v>
      </c>
      <c r="G260" s="132">
        <v>39780</v>
      </c>
      <c r="H260" s="132">
        <v>33320</v>
      </c>
      <c r="I260" s="132">
        <v>26850</v>
      </c>
      <c r="J260" s="132">
        <v>20380</v>
      </c>
      <c r="K260" s="132">
        <v>16850</v>
      </c>
      <c r="L260" s="133">
        <v>227100</v>
      </c>
    </row>
    <row r="261" spans="1:12">
      <c r="A261" s="87"/>
      <c r="B261" s="131"/>
      <c r="C261" s="132"/>
      <c r="D261" s="132"/>
      <c r="E261" s="132"/>
      <c r="F261" s="132"/>
      <c r="G261" s="132"/>
      <c r="H261" s="132"/>
      <c r="I261" s="132"/>
      <c r="J261" s="132"/>
      <c r="K261" s="132"/>
      <c r="L261" s="133"/>
    </row>
    <row r="262" spans="1:12">
      <c r="A262" s="87">
        <v>211</v>
      </c>
      <c r="B262" s="131">
        <v>677000</v>
      </c>
      <c r="C262" s="132">
        <v>680000</v>
      </c>
      <c r="D262" s="132">
        <v>59730</v>
      </c>
      <c r="E262" s="132">
        <v>53270</v>
      </c>
      <c r="F262" s="132">
        <v>46800</v>
      </c>
      <c r="G262" s="132">
        <v>40330</v>
      </c>
      <c r="H262" s="132">
        <v>33870</v>
      </c>
      <c r="I262" s="132">
        <v>27400</v>
      </c>
      <c r="J262" s="132">
        <v>20930</v>
      </c>
      <c r="K262" s="132">
        <v>17120</v>
      </c>
      <c r="L262" s="133">
        <v>228100</v>
      </c>
    </row>
    <row r="263" spans="1:12">
      <c r="A263" s="87">
        <v>212</v>
      </c>
      <c r="B263" s="131">
        <v>680000</v>
      </c>
      <c r="C263" s="132">
        <v>683000</v>
      </c>
      <c r="D263" s="132">
        <v>60280</v>
      </c>
      <c r="E263" s="132">
        <v>53820</v>
      </c>
      <c r="F263" s="132">
        <v>47350</v>
      </c>
      <c r="G263" s="132">
        <v>40880</v>
      </c>
      <c r="H263" s="132">
        <v>34420</v>
      </c>
      <c r="I263" s="132">
        <v>27950</v>
      </c>
      <c r="J263" s="132">
        <v>21480</v>
      </c>
      <c r="K263" s="132">
        <v>17400</v>
      </c>
      <c r="L263" s="133">
        <v>229100</v>
      </c>
    </row>
    <row r="264" spans="1:12">
      <c r="A264" s="87">
        <v>213</v>
      </c>
      <c r="B264" s="131">
        <v>683000</v>
      </c>
      <c r="C264" s="132">
        <v>686000</v>
      </c>
      <c r="D264" s="132">
        <v>60830</v>
      </c>
      <c r="E264" s="132">
        <v>54370</v>
      </c>
      <c r="F264" s="132">
        <v>47910</v>
      </c>
      <c r="G264" s="132">
        <v>41430</v>
      </c>
      <c r="H264" s="132">
        <v>34970</v>
      </c>
      <c r="I264" s="132">
        <v>28510</v>
      </c>
      <c r="J264" s="132">
        <v>22030</v>
      </c>
      <c r="K264" s="132">
        <v>17670</v>
      </c>
      <c r="L264" s="133">
        <v>230100</v>
      </c>
    </row>
    <row r="265" spans="1:12">
      <c r="A265" s="87">
        <v>214</v>
      </c>
      <c r="B265" s="131">
        <v>686000</v>
      </c>
      <c r="C265" s="132">
        <v>689000</v>
      </c>
      <c r="D265" s="132">
        <v>61380</v>
      </c>
      <c r="E265" s="132">
        <v>54920</v>
      </c>
      <c r="F265" s="132">
        <v>48460</v>
      </c>
      <c r="G265" s="132">
        <v>41980</v>
      </c>
      <c r="H265" s="132">
        <v>35520</v>
      </c>
      <c r="I265" s="132">
        <v>29060</v>
      </c>
      <c r="J265" s="132">
        <v>22580</v>
      </c>
      <c r="K265" s="132">
        <v>17950</v>
      </c>
      <c r="L265" s="133">
        <v>231500</v>
      </c>
    </row>
    <row r="266" spans="1:12">
      <c r="A266" s="87">
        <v>215</v>
      </c>
      <c r="B266" s="131">
        <v>689000</v>
      </c>
      <c r="C266" s="132">
        <v>692000</v>
      </c>
      <c r="D266" s="132">
        <v>61930</v>
      </c>
      <c r="E266" s="132">
        <v>55470</v>
      </c>
      <c r="F266" s="132">
        <v>49010</v>
      </c>
      <c r="G266" s="132">
        <v>42530</v>
      </c>
      <c r="H266" s="132">
        <v>36070</v>
      </c>
      <c r="I266" s="132">
        <v>29610</v>
      </c>
      <c r="J266" s="132">
        <v>23140</v>
      </c>
      <c r="K266" s="132">
        <v>18220</v>
      </c>
      <c r="L266" s="133">
        <v>233000</v>
      </c>
    </row>
    <row r="267" spans="1:12">
      <c r="A267" s="87"/>
      <c r="B267" s="131"/>
      <c r="C267" s="132"/>
      <c r="D267" s="132"/>
      <c r="E267" s="132"/>
      <c r="F267" s="132"/>
      <c r="G267" s="132"/>
      <c r="H267" s="132"/>
      <c r="I267" s="132"/>
      <c r="J267" s="132"/>
      <c r="K267" s="132"/>
      <c r="L267" s="133"/>
    </row>
    <row r="268" spans="1:12">
      <c r="A268" s="87">
        <v>216</v>
      </c>
      <c r="B268" s="131">
        <v>692000</v>
      </c>
      <c r="C268" s="132">
        <v>695000</v>
      </c>
      <c r="D268" s="132">
        <v>62490</v>
      </c>
      <c r="E268" s="132">
        <v>56020</v>
      </c>
      <c r="F268" s="132">
        <v>49560</v>
      </c>
      <c r="G268" s="132">
        <v>43090</v>
      </c>
      <c r="H268" s="132">
        <v>36620</v>
      </c>
      <c r="I268" s="132">
        <v>30160</v>
      </c>
      <c r="J268" s="132">
        <v>23690</v>
      </c>
      <c r="K268" s="132">
        <v>18500</v>
      </c>
      <c r="L268" s="133">
        <v>234500</v>
      </c>
    </row>
    <row r="269" spans="1:12">
      <c r="A269" s="87">
        <v>217</v>
      </c>
      <c r="B269" s="131">
        <v>695000</v>
      </c>
      <c r="C269" s="132">
        <v>698000</v>
      </c>
      <c r="D269" s="132">
        <v>63040</v>
      </c>
      <c r="E269" s="132">
        <v>56570</v>
      </c>
      <c r="F269" s="132">
        <v>50110</v>
      </c>
      <c r="G269" s="132">
        <v>43640</v>
      </c>
      <c r="H269" s="132">
        <v>37170</v>
      </c>
      <c r="I269" s="132">
        <v>30710</v>
      </c>
      <c r="J269" s="132">
        <v>24240</v>
      </c>
      <c r="K269" s="132">
        <v>18780</v>
      </c>
      <c r="L269" s="133">
        <v>236100</v>
      </c>
    </row>
    <row r="270" spans="1:12">
      <c r="A270" s="87">
        <v>218</v>
      </c>
      <c r="B270" s="131">
        <v>698000</v>
      </c>
      <c r="C270" s="132">
        <v>701000</v>
      </c>
      <c r="D270" s="132">
        <v>63590</v>
      </c>
      <c r="E270" s="132">
        <v>57120</v>
      </c>
      <c r="F270" s="132">
        <v>50660</v>
      </c>
      <c r="G270" s="132">
        <v>44190</v>
      </c>
      <c r="H270" s="132">
        <v>37730</v>
      </c>
      <c r="I270" s="132">
        <v>31260</v>
      </c>
      <c r="J270" s="132">
        <v>24790</v>
      </c>
      <c r="K270" s="132">
        <v>19050</v>
      </c>
      <c r="L270" s="133">
        <v>237600</v>
      </c>
    </row>
    <row r="271" spans="1:12">
      <c r="A271" s="87">
        <v>219</v>
      </c>
      <c r="B271" s="131">
        <v>701000</v>
      </c>
      <c r="C271" s="132">
        <v>704000</v>
      </c>
      <c r="D271" s="132">
        <v>64140</v>
      </c>
      <c r="E271" s="132">
        <v>57680</v>
      </c>
      <c r="F271" s="132">
        <v>51210</v>
      </c>
      <c r="G271" s="132">
        <v>44740</v>
      </c>
      <c r="H271" s="132">
        <v>38280</v>
      </c>
      <c r="I271" s="132">
        <v>31810</v>
      </c>
      <c r="J271" s="132">
        <v>25340</v>
      </c>
      <c r="K271" s="132">
        <v>19330</v>
      </c>
      <c r="L271" s="133">
        <v>239100</v>
      </c>
    </row>
    <row r="272" spans="1:12">
      <c r="A272" s="87">
        <v>220</v>
      </c>
      <c r="B272" s="131">
        <v>704000</v>
      </c>
      <c r="C272" s="132">
        <v>707000</v>
      </c>
      <c r="D272" s="132">
        <v>64690</v>
      </c>
      <c r="E272" s="132">
        <v>58230</v>
      </c>
      <c r="F272" s="132">
        <v>51760</v>
      </c>
      <c r="G272" s="132">
        <v>45290</v>
      </c>
      <c r="H272" s="132">
        <v>38830</v>
      </c>
      <c r="I272" s="132">
        <v>32370</v>
      </c>
      <c r="J272" s="132">
        <v>25890</v>
      </c>
      <c r="K272" s="132">
        <v>19600</v>
      </c>
      <c r="L272" s="133">
        <v>240800</v>
      </c>
    </row>
    <row r="273" spans="1:12">
      <c r="A273" s="87"/>
      <c r="B273" s="131"/>
      <c r="C273" s="132"/>
      <c r="D273" s="132"/>
      <c r="E273" s="132"/>
      <c r="F273" s="132"/>
      <c r="G273" s="132"/>
      <c r="H273" s="132"/>
      <c r="I273" s="132"/>
      <c r="J273" s="132"/>
      <c r="K273" s="132"/>
      <c r="L273" s="133"/>
    </row>
    <row r="274" spans="1:12">
      <c r="A274" s="87">
        <v>221</v>
      </c>
      <c r="B274" s="131">
        <v>707000</v>
      </c>
      <c r="C274" s="132">
        <v>710000</v>
      </c>
      <c r="D274" s="132">
        <v>65250</v>
      </c>
      <c r="E274" s="132">
        <v>58780</v>
      </c>
      <c r="F274" s="132">
        <v>52320</v>
      </c>
      <c r="G274" s="132">
        <v>45850</v>
      </c>
      <c r="H274" s="132">
        <v>39380</v>
      </c>
      <c r="I274" s="132">
        <v>32920</v>
      </c>
      <c r="J274" s="132">
        <v>26450</v>
      </c>
      <c r="K274" s="132">
        <v>19980</v>
      </c>
      <c r="L274" s="133">
        <v>242300</v>
      </c>
    </row>
    <row r="275" spans="1:12">
      <c r="A275" s="87">
        <v>222</v>
      </c>
      <c r="B275" s="131">
        <v>710000</v>
      </c>
      <c r="C275" s="132">
        <v>713000</v>
      </c>
      <c r="D275" s="132">
        <v>65860</v>
      </c>
      <c r="E275" s="132">
        <v>59390</v>
      </c>
      <c r="F275" s="132">
        <v>52930</v>
      </c>
      <c r="G275" s="132">
        <v>46470</v>
      </c>
      <c r="H275" s="132">
        <v>39990</v>
      </c>
      <c r="I275" s="132">
        <v>33530</v>
      </c>
      <c r="J275" s="132">
        <v>27070</v>
      </c>
      <c r="K275" s="132">
        <v>20590</v>
      </c>
      <c r="L275" s="133">
        <v>243800</v>
      </c>
    </row>
    <row r="276" spans="1:12">
      <c r="A276" s="87">
        <v>223</v>
      </c>
      <c r="B276" s="131">
        <v>713000</v>
      </c>
      <c r="C276" s="132">
        <v>716000</v>
      </c>
      <c r="D276" s="132">
        <v>66480</v>
      </c>
      <c r="E276" s="132">
        <v>60000</v>
      </c>
      <c r="F276" s="132">
        <v>53540</v>
      </c>
      <c r="G276" s="132">
        <v>47080</v>
      </c>
      <c r="H276" s="132">
        <v>40610</v>
      </c>
      <c r="I276" s="132">
        <v>34140</v>
      </c>
      <c r="J276" s="132">
        <v>27680</v>
      </c>
      <c r="K276" s="132">
        <v>21210</v>
      </c>
      <c r="L276" s="133">
        <v>245300</v>
      </c>
    </row>
    <row r="277" spans="1:12">
      <c r="A277" s="87">
        <v>224</v>
      </c>
      <c r="B277" s="131">
        <v>716000</v>
      </c>
      <c r="C277" s="132">
        <v>719000</v>
      </c>
      <c r="D277" s="132">
        <v>67090</v>
      </c>
      <c r="E277" s="132">
        <v>60620</v>
      </c>
      <c r="F277" s="132">
        <v>54150</v>
      </c>
      <c r="G277" s="132">
        <v>47690</v>
      </c>
      <c r="H277" s="132">
        <v>41220</v>
      </c>
      <c r="I277" s="132">
        <v>34750</v>
      </c>
      <c r="J277" s="132">
        <v>28290</v>
      </c>
      <c r="K277" s="132">
        <v>21820</v>
      </c>
      <c r="L277" s="133">
        <v>246900</v>
      </c>
    </row>
    <row r="278" spans="1:12">
      <c r="A278" s="87">
        <v>225</v>
      </c>
      <c r="B278" s="131">
        <v>719000</v>
      </c>
      <c r="C278" s="132">
        <v>722000</v>
      </c>
      <c r="D278" s="132">
        <v>67700</v>
      </c>
      <c r="E278" s="132">
        <v>61230</v>
      </c>
      <c r="F278" s="132">
        <v>54770</v>
      </c>
      <c r="G278" s="132">
        <v>48300</v>
      </c>
      <c r="H278" s="132">
        <v>41830</v>
      </c>
      <c r="I278" s="132">
        <v>35370</v>
      </c>
      <c r="J278" s="132">
        <v>28900</v>
      </c>
      <c r="K278" s="132">
        <v>22430</v>
      </c>
      <c r="L278" s="133">
        <v>248400</v>
      </c>
    </row>
    <row r="279" spans="1:12">
      <c r="A279" s="87"/>
      <c r="B279" s="131"/>
      <c r="C279" s="132"/>
      <c r="D279" s="132"/>
      <c r="E279" s="132"/>
      <c r="F279" s="132"/>
      <c r="G279" s="132"/>
      <c r="H279" s="132"/>
      <c r="I279" s="132"/>
      <c r="J279" s="132"/>
      <c r="K279" s="132"/>
      <c r="L279" s="133"/>
    </row>
    <row r="280" spans="1:12">
      <c r="A280" s="87">
        <v>226</v>
      </c>
      <c r="B280" s="131">
        <v>722000</v>
      </c>
      <c r="C280" s="132">
        <v>725000</v>
      </c>
      <c r="D280" s="132">
        <v>68320</v>
      </c>
      <c r="E280" s="132">
        <v>61840</v>
      </c>
      <c r="F280" s="132">
        <v>55380</v>
      </c>
      <c r="G280" s="132">
        <v>48920</v>
      </c>
      <c r="H280" s="132">
        <v>42440</v>
      </c>
      <c r="I280" s="132">
        <v>35980</v>
      </c>
      <c r="J280" s="132">
        <v>29520</v>
      </c>
      <c r="K280" s="132">
        <v>23040</v>
      </c>
      <c r="L280" s="133">
        <v>250000</v>
      </c>
    </row>
    <row r="281" spans="1:12">
      <c r="A281" s="87">
        <v>227</v>
      </c>
      <c r="B281" s="131">
        <v>725000</v>
      </c>
      <c r="C281" s="132">
        <v>728000</v>
      </c>
      <c r="D281" s="132">
        <v>68930</v>
      </c>
      <c r="E281" s="132">
        <v>62450</v>
      </c>
      <c r="F281" s="132">
        <v>55990</v>
      </c>
      <c r="G281" s="132">
        <v>49530</v>
      </c>
      <c r="H281" s="132">
        <v>43060</v>
      </c>
      <c r="I281" s="132">
        <v>36590</v>
      </c>
      <c r="J281" s="132">
        <v>30130</v>
      </c>
      <c r="K281" s="132">
        <v>23660</v>
      </c>
      <c r="L281" s="133">
        <v>251600</v>
      </c>
    </row>
    <row r="282" spans="1:12">
      <c r="A282" s="87">
        <v>228</v>
      </c>
      <c r="B282" s="131">
        <v>728000</v>
      </c>
      <c r="C282" s="132">
        <v>731000</v>
      </c>
      <c r="D282" s="132">
        <v>69540</v>
      </c>
      <c r="E282" s="132">
        <v>63070</v>
      </c>
      <c r="F282" s="132">
        <v>56600</v>
      </c>
      <c r="G282" s="132">
        <v>50140</v>
      </c>
      <c r="H282" s="132">
        <v>43670</v>
      </c>
      <c r="I282" s="132">
        <v>37210</v>
      </c>
      <c r="J282" s="132">
        <v>30740</v>
      </c>
      <c r="K282" s="132">
        <v>24270</v>
      </c>
      <c r="L282" s="133">
        <v>253100</v>
      </c>
    </row>
    <row r="283" spans="1:12">
      <c r="A283" s="87">
        <v>229</v>
      </c>
      <c r="B283" s="131">
        <v>731000</v>
      </c>
      <c r="C283" s="132">
        <v>734000</v>
      </c>
      <c r="D283" s="132">
        <v>70150</v>
      </c>
      <c r="E283" s="132">
        <v>63680</v>
      </c>
      <c r="F283" s="132">
        <v>57220</v>
      </c>
      <c r="G283" s="132">
        <v>50750</v>
      </c>
      <c r="H283" s="132">
        <v>44280</v>
      </c>
      <c r="I283" s="132">
        <v>37820</v>
      </c>
      <c r="J283" s="132">
        <v>31350</v>
      </c>
      <c r="K283" s="132">
        <v>24880</v>
      </c>
      <c r="L283" s="133">
        <v>254600</v>
      </c>
    </row>
    <row r="284" spans="1:12">
      <c r="A284" s="87">
        <v>230</v>
      </c>
      <c r="B284" s="131">
        <v>734000</v>
      </c>
      <c r="C284" s="132">
        <v>737000</v>
      </c>
      <c r="D284" s="132">
        <v>70770</v>
      </c>
      <c r="E284" s="132">
        <v>64290</v>
      </c>
      <c r="F284" s="132">
        <v>57830</v>
      </c>
      <c r="G284" s="132">
        <v>51370</v>
      </c>
      <c r="H284" s="132">
        <v>44890</v>
      </c>
      <c r="I284" s="132">
        <v>38430</v>
      </c>
      <c r="J284" s="132">
        <v>31970</v>
      </c>
      <c r="K284" s="132">
        <v>25490</v>
      </c>
      <c r="L284" s="133">
        <v>256200</v>
      </c>
    </row>
    <row r="285" spans="1:12">
      <c r="A285" s="87"/>
      <c r="B285" s="131"/>
      <c r="C285" s="132"/>
      <c r="D285" s="132"/>
      <c r="E285" s="132"/>
      <c r="F285" s="132"/>
      <c r="G285" s="132"/>
      <c r="H285" s="132"/>
      <c r="I285" s="132"/>
      <c r="J285" s="132"/>
      <c r="K285" s="132"/>
      <c r="L285" s="133"/>
    </row>
    <row r="286" spans="1:12">
      <c r="A286" s="87">
        <v>231</v>
      </c>
      <c r="B286" s="131">
        <v>737000</v>
      </c>
      <c r="C286" s="132">
        <v>740000</v>
      </c>
      <c r="D286" s="132">
        <v>71380</v>
      </c>
      <c r="E286" s="132">
        <v>64900</v>
      </c>
      <c r="F286" s="132">
        <v>58440</v>
      </c>
      <c r="G286" s="132">
        <v>51980</v>
      </c>
      <c r="H286" s="132">
        <v>45510</v>
      </c>
      <c r="I286" s="132">
        <v>39040</v>
      </c>
      <c r="J286" s="132">
        <v>32580</v>
      </c>
      <c r="K286" s="132">
        <v>26110</v>
      </c>
      <c r="L286" s="133">
        <v>257700</v>
      </c>
    </row>
    <row r="287" spans="1:12">
      <c r="A287" s="87"/>
      <c r="B287" s="141"/>
      <c r="C287" s="142"/>
      <c r="D287" s="142"/>
      <c r="E287" s="142"/>
      <c r="F287" s="142"/>
      <c r="G287" s="142"/>
      <c r="H287" s="142"/>
      <c r="I287" s="142"/>
      <c r="J287" s="142"/>
      <c r="K287" s="142"/>
      <c r="L287" s="143"/>
    </row>
    <row r="288" spans="1:12">
      <c r="A288" s="87"/>
      <c r="B288" s="96"/>
      <c r="C288" s="97"/>
      <c r="D288" s="117"/>
      <c r="E288" s="117"/>
      <c r="F288" s="117"/>
      <c r="G288" s="117"/>
      <c r="H288" s="117"/>
      <c r="I288" s="117"/>
      <c r="J288" s="117"/>
      <c r="K288" s="117"/>
      <c r="L288" s="145"/>
    </row>
    <row r="289" spans="1:12">
      <c r="A289" s="87"/>
      <c r="B289" s="118" t="s">
        <v>150</v>
      </c>
      <c r="C289" s="97"/>
      <c r="D289" s="146">
        <v>71680</v>
      </c>
      <c r="E289" s="146">
        <v>65210</v>
      </c>
      <c r="F289" s="146">
        <v>58750</v>
      </c>
      <c r="G289" s="146">
        <v>52290</v>
      </c>
      <c r="H289" s="146">
        <v>45810</v>
      </c>
      <c r="I289" s="146">
        <v>39350</v>
      </c>
      <c r="J289" s="146">
        <v>32890</v>
      </c>
      <c r="K289" s="146">
        <v>26410</v>
      </c>
      <c r="L289" s="143">
        <v>259200</v>
      </c>
    </row>
    <row r="290" spans="1:12">
      <c r="A290" s="87"/>
      <c r="B290" s="147"/>
      <c r="C290" s="112"/>
      <c r="D290" s="149"/>
      <c r="E290" s="149"/>
      <c r="F290" s="149"/>
      <c r="G290" s="149"/>
      <c r="H290" s="149"/>
      <c r="I290" s="149"/>
      <c r="J290" s="149"/>
      <c r="K290" s="149"/>
      <c r="L290" s="148"/>
    </row>
    <row r="291" spans="1:12">
      <c r="A291" s="87"/>
      <c r="B291" s="96"/>
      <c r="C291" s="97"/>
      <c r="D291" s="98"/>
      <c r="E291" s="99"/>
      <c r="F291" s="99"/>
      <c r="G291" s="99"/>
      <c r="H291" s="99"/>
      <c r="I291" s="99"/>
      <c r="J291" s="99"/>
      <c r="K291" s="100"/>
      <c r="L291" s="46" t="s">
        <v>151</v>
      </c>
    </row>
    <row r="292" spans="1:12">
      <c r="A292" s="134"/>
      <c r="B292" s="140"/>
      <c r="C292" s="102"/>
      <c r="D292" s="103"/>
      <c r="E292" s="104"/>
      <c r="F292" s="104"/>
      <c r="G292" s="104"/>
      <c r="H292" s="104"/>
      <c r="I292" s="104"/>
      <c r="J292" s="104"/>
      <c r="K292" s="97"/>
      <c r="L292" s="46"/>
    </row>
    <row r="293" spans="1:12">
      <c r="A293" s="134"/>
      <c r="B293" s="101" t="s">
        <v>110</v>
      </c>
      <c r="C293" s="97"/>
      <c r="D293" s="61"/>
      <c r="E293" s="106"/>
      <c r="F293" s="106"/>
      <c r="G293" s="106"/>
      <c r="H293" s="106"/>
      <c r="I293" s="106"/>
      <c r="J293" s="106"/>
      <c r="K293" s="102"/>
      <c r="L293" s="46"/>
    </row>
    <row r="294" spans="1:12">
      <c r="A294" s="134"/>
      <c r="B294" s="140"/>
      <c r="C294" s="102"/>
      <c r="D294" s="105" t="s">
        <v>111</v>
      </c>
      <c r="E294" s="104"/>
      <c r="F294" s="104"/>
      <c r="G294" s="104"/>
      <c r="H294" s="104"/>
      <c r="I294" s="104"/>
      <c r="J294" s="104"/>
      <c r="K294" s="97"/>
      <c r="L294" s="46"/>
    </row>
    <row r="295" spans="1:12">
      <c r="A295" s="87"/>
      <c r="B295" s="107"/>
      <c r="C295" s="108"/>
      <c r="D295" s="61"/>
      <c r="E295" s="106"/>
      <c r="F295" s="106"/>
      <c r="G295" s="106"/>
      <c r="H295" s="106"/>
      <c r="I295" s="106"/>
      <c r="J295" s="106"/>
      <c r="K295" s="102"/>
      <c r="L295" s="46"/>
    </row>
    <row r="296" spans="1:12">
      <c r="A296" s="87"/>
      <c r="B296" s="101" t="s">
        <v>152</v>
      </c>
      <c r="C296" s="102"/>
      <c r="D296" s="103"/>
      <c r="E296" s="104"/>
      <c r="F296" s="104"/>
      <c r="G296" s="104"/>
      <c r="H296" s="104"/>
      <c r="I296" s="104"/>
      <c r="J296" s="104"/>
      <c r="K296" s="97"/>
      <c r="L296" s="46"/>
    </row>
    <row r="297" spans="1:12">
      <c r="A297" s="87"/>
      <c r="B297" s="101"/>
      <c r="C297" s="102"/>
      <c r="D297" s="105" t="s">
        <v>112</v>
      </c>
      <c r="E297" s="104"/>
      <c r="F297" s="104"/>
      <c r="G297" s="104"/>
      <c r="H297" s="104"/>
      <c r="I297" s="104"/>
      <c r="J297" s="104"/>
      <c r="K297" s="97"/>
      <c r="L297" s="46"/>
    </row>
    <row r="298" spans="1:12">
      <c r="A298" s="87"/>
      <c r="B298" s="101" t="s">
        <v>45</v>
      </c>
      <c r="C298" s="102"/>
      <c r="D298" s="103"/>
      <c r="E298" s="104"/>
      <c r="F298" s="104"/>
      <c r="G298" s="104"/>
      <c r="H298" s="104"/>
      <c r="I298" s="104"/>
      <c r="J298" s="104"/>
      <c r="K298" s="97"/>
      <c r="L298" s="46"/>
    </row>
    <row r="299" spans="1:12">
      <c r="A299" s="87"/>
      <c r="B299" s="101"/>
      <c r="C299" s="102"/>
      <c r="D299" s="103"/>
      <c r="E299" s="104"/>
      <c r="F299" s="104"/>
      <c r="G299" s="104"/>
      <c r="H299" s="104"/>
      <c r="I299" s="104"/>
      <c r="J299" s="104"/>
      <c r="K299" s="97"/>
      <c r="L299" s="46"/>
    </row>
    <row r="300" spans="1:12">
      <c r="A300" s="87"/>
      <c r="B300" s="109"/>
      <c r="C300" s="110"/>
      <c r="D300" s="111"/>
      <c r="E300" s="112"/>
      <c r="F300" s="112"/>
      <c r="G300" s="112"/>
      <c r="H300" s="112"/>
      <c r="I300" s="112"/>
      <c r="J300" s="112"/>
      <c r="K300" s="94"/>
      <c r="L300" s="47"/>
    </row>
    <row r="301" spans="1:12">
      <c r="A301" s="87"/>
      <c r="B301" s="96" t="s">
        <v>46</v>
      </c>
      <c r="C301" s="97"/>
      <c r="D301" s="117"/>
      <c r="E301" s="117"/>
      <c r="F301" s="117"/>
      <c r="G301" s="117"/>
      <c r="H301" s="117"/>
      <c r="I301" s="117"/>
      <c r="J301" s="117"/>
      <c r="K301" s="117"/>
      <c r="L301" s="55" t="s">
        <v>151</v>
      </c>
    </row>
    <row r="302" spans="1:12">
      <c r="A302" s="87"/>
      <c r="B302" s="93" t="s">
        <v>153</v>
      </c>
      <c r="C302" s="94"/>
      <c r="D302" s="95">
        <v>81890</v>
      </c>
      <c r="E302" s="95">
        <v>75420</v>
      </c>
      <c r="F302" s="95">
        <v>68960</v>
      </c>
      <c r="G302" s="95">
        <v>62500</v>
      </c>
      <c r="H302" s="95">
        <v>56020</v>
      </c>
      <c r="I302" s="95">
        <v>49560</v>
      </c>
      <c r="J302" s="95">
        <v>43100</v>
      </c>
      <c r="K302" s="95">
        <v>36620</v>
      </c>
      <c r="L302" s="55"/>
    </row>
    <row r="303" spans="1:12">
      <c r="A303" s="87"/>
      <c r="B303" s="96"/>
      <c r="C303" s="97"/>
      <c r="D303" s="98"/>
      <c r="E303" s="99"/>
      <c r="F303" s="99"/>
      <c r="G303" s="99"/>
      <c r="H303" s="99"/>
      <c r="I303" s="99"/>
      <c r="J303" s="99"/>
      <c r="K303" s="100"/>
      <c r="L303" s="55"/>
    </row>
    <row r="304" spans="1:12">
      <c r="A304" s="87"/>
      <c r="B304" s="101" t="s">
        <v>154</v>
      </c>
      <c r="C304" s="102"/>
      <c r="D304" s="103"/>
      <c r="E304" s="104"/>
      <c r="F304" s="104"/>
      <c r="G304" s="104"/>
      <c r="H304" s="104"/>
      <c r="I304" s="104"/>
      <c r="J304" s="104"/>
      <c r="K304" s="97"/>
      <c r="L304" s="55"/>
    </row>
    <row r="305" spans="1:12">
      <c r="A305" s="87"/>
      <c r="B305" s="96"/>
      <c r="C305" s="97"/>
      <c r="D305" s="105" t="s">
        <v>155</v>
      </c>
      <c r="E305" s="106"/>
      <c r="F305" s="106"/>
      <c r="G305" s="106"/>
      <c r="H305" s="106"/>
      <c r="I305" s="106"/>
      <c r="J305" s="106"/>
      <c r="K305" s="102"/>
      <c r="L305" s="55"/>
    </row>
    <row r="306" spans="1:12" ht="18.75" customHeight="1">
      <c r="A306" s="87"/>
      <c r="B306" s="101" t="s">
        <v>156</v>
      </c>
      <c r="C306" s="102"/>
      <c r="D306" s="103"/>
      <c r="E306" s="104"/>
      <c r="F306" s="104"/>
      <c r="G306" s="104"/>
      <c r="H306" s="104"/>
      <c r="I306" s="104"/>
      <c r="J306" s="104"/>
      <c r="K306" s="97"/>
      <c r="L306" s="55"/>
    </row>
    <row r="307" spans="1:12">
      <c r="A307" s="87"/>
      <c r="B307" s="107"/>
      <c r="C307" s="108"/>
      <c r="D307" s="105" t="s">
        <v>157</v>
      </c>
      <c r="E307" s="106"/>
      <c r="F307" s="106"/>
      <c r="G307" s="106"/>
      <c r="H307" s="106"/>
      <c r="I307" s="106"/>
      <c r="J307" s="106"/>
      <c r="K307" s="102"/>
      <c r="L307" s="55"/>
    </row>
    <row r="308" spans="1:12">
      <c r="A308" s="87"/>
      <c r="B308" s="101" t="s">
        <v>45</v>
      </c>
      <c r="C308" s="102"/>
      <c r="D308" s="103"/>
      <c r="E308" s="104"/>
      <c r="F308" s="104"/>
      <c r="G308" s="104"/>
      <c r="H308" s="104"/>
      <c r="I308" s="104"/>
      <c r="J308" s="104"/>
      <c r="K308" s="97"/>
      <c r="L308" s="55"/>
    </row>
    <row r="309" spans="1:12">
      <c r="A309" s="87"/>
      <c r="B309" s="109"/>
      <c r="C309" s="110"/>
      <c r="D309" s="111"/>
      <c r="E309" s="112"/>
      <c r="F309" s="112"/>
      <c r="G309" s="112"/>
      <c r="H309" s="112"/>
      <c r="I309" s="112"/>
      <c r="J309" s="112"/>
      <c r="K309" s="94"/>
      <c r="L309" s="55"/>
    </row>
    <row r="310" spans="1:12">
      <c r="A310" s="87"/>
      <c r="B310" s="90" t="s">
        <v>46</v>
      </c>
      <c r="C310" s="91"/>
      <c r="D310" s="92" t="s">
        <v>47</v>
      </c>
      <c r="E310" s="92" t="s">
        <v>47</v>
      </c>
      <c r="F310" s="92" t="s">
        <v>47</v>
      </c>
      <c r="G310" s="92" t="s">
        <v>47</v>
      </c>
      <c r="H310" s="92" t="s">
        <v>47</v>
      </c>
      <c r="I310" s="92" t="s">
        <v>47</v>
      </c>
      <c r="J310" s="92" t="s">
        <v>47</v>
      </c>
      <c r="K310" s="92" t="s">
        <v>47</v>
      </c>
      <c r="L310" s="55"/>
    </row>
    <row r="311" spans="1:12">
      <c r="A311" s="87"/>
      <c r="B311" s="93" t="s">
        <v>158</v>
      </c>
      <c r="C311" s="94"/>
      <c r="D311" s="95">
        <v>121820</v>
      </c>
      <c r="E311" s="95">
        <v>115340</v>
      </c>
      <c r="F311" s="95">
        <v>108880</v>
      </c>
      <c r="G311" s="95">
        <v>102420</v>
      </c>
      <c r="H311" s="95">
        <v>95940</v>
      </c>
      <c r="I311" s="95">
        <v>89480</v>
      </c>
      <c r="J311" s="95">
        <v>83020</v>
      </c>
      <c r="K311" s="95">
        <v>76540</v>
      </c>
      <c r="L311" s="55"/>
    </row>
    <row r="312" spans="1:12">
      <c r="A312" s="87"/>
      <c r="B312" s="96"/>
      <c r="C312" s="97"/>
      <c r="D312" s="98"/>
      <c r="E312" s="99"/>
      <c r="F312" s="99"/>
      <c r="G312" s="99"/>
      <c r="H312" s="99"/>
      <c r="I312" s="99"/>
      <c r="J312" s="99"/>
      <c r="K312" s="100"/>
      <c r="L312" s="55"/>
    </row>
    <row r="313" spans="1:12">
      <c r="A313" s="87"/>
      <c r="B313" s="101" t="s">
        <v>159</v>
      </c>
      <c r="C313" s="102"/>
      <c r="D313" s="103"/>
      <c r="E313" s="104"/>
      <c r="F313" s="104"/>
      <c r="G313" s="104"/>
      <c r="H313" s="104"/>
      <c r="I313" s="104"/>
      <c r="J313" s="104"/>
      <c r="K313" s="97"/>
      <c r="L313" s="55"/>
    </row>
    <row r="314" spans="1:12">
      <c r="A314" s="87"/>
      <c r="B314" s="96"/>
      <c r="C314" s="97"/>
      <c r="D314" s="105" t="s">
        <v>160</v>
      </c>
      <c r="E314" s="106"/>
      <c r="F314" s="106"/>
      <c r="G314" s="106"/>
      <c r="H314" s="106"/>
      <c r="I314" s="106"/>
      <c r="J314" s="106"/>
      <c r="K314" s="102"/>
      <c r="L314" s="55"/>
    </row>
    <row r="315" spans="1:12">
      <c r="A315" s="87"/>
      <c r="B315" s="101" t="s">
        <v>161</v>
      </c>
      <c r="C315" s="102"/>
      <c r="D315" s="103"/>
      <c r="E315" s="104"/>
      <c r="F315" s="104"/>
      <c r="G315" s="104"/>
      <c r="H315" s="104"/>
      <c r="I315" s="104"/>
      <c r="J315" s="104"/>
      <c r="K315" s="97"/>
      <c r="L315" s="55"/>
    </row>
    <row r="316" spans="1:12">
      <c r="A316" s="87"/>
      <c r="B316" s="107"/>
      <c r="C316" s="108"/>
      <c r="D316" s="105" t="s">
        <v>162</v>
      </c>
      <c r="E316" s="106"/>
      <c r="F316" s="106"/>
      <c r="G316" s="106"/>
      <c r="H316" s="106"/>
      <c r="I316" s="106"/>
      <c r="J316" s="106"/>
      <c r="K316" s="102"/>
      <c r="L316" s="55"/>
    </row>
    <row r="317" spans="1:12">
      <c r="A317" s="87"/>
      <c r="B317" s="101" t="s">
        <v>45</v>
      </c>
      <c r="C317" s="102"/>
      <c r="D317" s="103"/>
      <c r="E317" s="104"/>
      <c r="F317" s="104"/>
      <c r="G317" s="104"/>
      <c r="H317" s="104"/>
      <c r="I317" s="104"/>
      <c r="J317" s="104"/>
      <c r="K317" s="97"/>
      <c r="L317" s="55"/>
    </row>
    <row r="318" spans="1:12">
      <c r="A318" s="87"/>
      <c r="B318" s="109"/>
      <c r="C318" s="110"/>
      <c r="D318" s="111"/>
      <c r="E318" s="112"/>
      <c r="F318" s="112"/>
      <c r="G318" s="112"/>
      <c r="H318" s="112"/>
      <c r="I318" s="112"/>
      <c r="J318" s="112"/>
      <c r="K318" s="94"/>
      <c r="L318" s="56"/>
    </row>
    <row r="319" spans="1:12">
      <c r="A319" s="87"/>
      <c r="B319" s="90" t="s">
        <v>46</v>
      </c>
      <c r="C319" s="91"/>
      <c r="D319" s="92" t="s">
        <v>47</v>
      </c>
      <c r="E319" s="92" t="s">
        <v>47</v>
      </c>
      <c r="F319" s="92" t="s">
        <v>47</v>
      </c>
      <c r="G319" s="92" t="s">
        <v>47</v>
      </c>
      <c r="H319" s="92" t="s">
        <v>47</v>
      </c>
      <c r="I319" s="92" t="s">
        <v>47</v>
      </c>
      <c r="J319" s="92" t="s">
        <v>47</v>
      </c>
      <c r="K319" s="92" t="s">
        <v>47</v>
      </c>
      <c r="L319" s="113" t="s">
        <v>47</v>
      </c>
    </row>
    <row r="320" spans="1:12">
      <c r="A320" s="87"/>
      <c r="B320" s="93" t="s">
        <v>163</v>
      </c>
      <c r="C320" s="94"/>
      <c r="D320" s="95">
        <v>374520</v>
      </c>
      <c r="E320" s="95">
        <v>368040</v>
      </c>
      <c r="F320" s="95">
        <v>361580</v>
      </c>
      <c r="G320" s="95">
        <v>355120</v>
      </c>
      <c r="H320" s="95">
        <v>348640</v>
      </c>
      <c r="I320" s="95">
        <v>342180</v>
      </c>
      <c r="J320" s="95">
        <v>335720</v>
      </c>
      <c r="K320" s="95">
        <v>329240</v>
      </c>
      <c r="L320" s="89">
        <v>655400</v>
      </c>
    </row>
    <row r="321" spans="1:12">
      <c r="A321" s="87"/>
      <c r="B321" s="90"/>
      <c r="C321" s="91"/>
      <c r="D321" s="114"/>
      <c r="E321" s="115"/>
      <c r="F321" s="115"/>
      <c r="G321" s="115"/>
      <c r="H321" s="115"/>
      <c r="I321" s="115"/>
      <c r="J321" s="115"/>
      <c r="K321" s="116"/>
      <c r="L321" s="48" t="s">
        <v>164</v>
      </c>
    </row>
    <row r="322" spans="1:12">
      <c r="A322" s="87"/>
      <c r="B322" s="101" t="s">
        <v>165</v>
      </c>
      <c r="C322" s="102"/>
      <c r="D322" s="103"/>
      <c r="E322" s="104"/>
      <c r="F322" s="104"/>
      <c r="G322" s="104"/>
      <c r="H322" s="104"/>
      <c r="I322" s="104"/>
      <c r="J322" s="104"/>
      <c r="K322" s="97"/>
      <c r="L322" s="49"/>
    </row>
    <row r="323" spans="1:12">
      <c r="A323" s="87"/>
      <c r="B323" s="96"/>
      <c r="C323" s="97"/>
      <c r="D323" s="105" t="s">
        <v>166</v>
      </c>
      <c r="E323" s="106"/>
      <c r="F323" s="106"/>
      <c r="G323" s="106"/>
      <c r="H323" s="106"/>
      <c r="I323" s="106"/>
      <c r="J323" s="106"/>
      <c r="K323" s="102"/>
      <c r="L323" s="49"/>
    </row>
    <row r="324" spans="1:12">
      <c r="A324" s="87"/>
      <c r="B324" s="101" t="s">
        <v>167</v>
      </c>
      <c r="C324" s="102"/>
      <c r="D324" s="103"/>
      <c r="E324" s="104"/>
      <c r="F324" s="104"/>
      <c r="G324" s="104"/>
      <c r="H324" s="104"/>
      <c r="I324" s="104"/>
      <c r="J324" s="104"/>
      <c r="K324" s="97"/>
      <c r="L324" s="49"/>
    </row>
    <row r="325" spans="1:12">
      <c r="A325" s="87"/>
      <c r="B325" s="107"/>
      <c r="C325" s="108"/>
      <c r="D325" s="105" t="s">
        <v>168</v>
      </c>
      <c r="E325" s="106"/>
      <c r="F325" s="106"/>
      <c r="G325" s="106"/>
      <c r="H325" s="106"/>
      <c r="I325" s="106"/>
      <c r="J325" s="106"/>
      <c r="K325" s="102"/>
      <c r="L325" s="49"/>
    </row>
    <row r="326" spans="1:12">
      <c r="A326" s="87"/>
      <c r="B326" s="101" t="s">
        <v>45</v>
      </c>
      <c r="C326" s="102"/>
      <c r="D326" s="103"/>
      <c r="E326" s="104"/>
      <c r="F326" s="104"/>
      <c r="G326" s="104"/>
      <c r="H326" s="104"/>
      <c r="I326" s="104"/>
      <c r="J326" s="104"/>
      <c r="K326" s="97"/>
      <c r="L326" s="49"/>
    </row>
    <row r="327" spans="1:12">
      <c r="A327" s="87"/>
      <c r="B327" s="109"/>
      <c r="C327" s="110"/>
      <c r="D327" s="111"/>
      <c r="E327" s="112"/>
      <c r="F327" s="112"/>
      <c r="G327" s="112"/>
      <c r="H327" s="112"/>
      <c r="I327" s="112"/>
      <c r="J327" s="112"/>
      <c r="K327" s="94"/>
      <c r="L327" s="49"/>
    </row>
    <row r="328" spans="1:12">
      <c r="A328" s="87"/>
      <c r="B328" s="90" t="s">
        <v>46</v>
      </c>
      <c r="C328" s="91"/>
      <c r="D328" s="92" t="s">
        <v>47</v>
      </c>
      <c r="E328" s="92" t="s">
        <v>47</v>
      </c>
      <c r="F328" s="92" t="s">
        <v>47</v>
      </c>
      <c r="G328" s="92" t="s">
        <v>47</v>
      </c>
      <c r="H328" s="92" t="s">
        <v>47</v>
      </c>
      <c r="I328" s="92" t="s">
        <v>47</v>
      </c>
      <c r="J328" s="92" t="s">
        <v>47</v>
      </c>
      <c r="K328" s="92" t="s">
        <v>47</v>
      </c>
      <c r="L328" s="49"/>
    </row>
    <row r="329" spans="1:12">
      <c r="A329" s="87"/>
      <c r="B329" s="93" t="s">
        <v>169</v>
      </c>
      <c r="C329" s="94"/>
      <c r="D329" s="95">
        <v>549440</v>
      </c>
      <c r="E329" s="95">
        <v>542970</v>
      </c>
      <c r="F329" s="95">
        <v>536500</v>
      </c>
      <c r="G329" s="95">
        <v>530040</v>
      </c>
      <c r="H329" s="95">
        <v>523570</v>
      </c>
      <c r="I329" s="95">
        <v>517110</v>
      </c>
      <c r="J329" s="95">
        <v>510640</v>
      </c>
      <c r="K329" s="95">
        <v>504170</v>
      </c>
      <c r="L329" s="49"/>
    </row>
    <row r="330" spans="1:12">
      <c r="A330" s="87"/>
      <c r="B330" s="96"/>
      <c r="C330" s="97"/>
      <c r="D330" s="98"/>
      <c r="E330" s="99"/>
      <c r="F330" s="99"/>
      <c r="G330" s="99"/>
      <c r="H330" s="99"/>
      <c r="I330" s="99"/>
      <c r="J330" s="99"/>
      <c r="K330" s="100"/>
      <c r="L330" s="49"/>
    </row>
    <row r="331" spans="1:12">
      <c r="A331" s="87"/>
      <c r="B331" s="101" t="s">
        <v>170</v>
      </c>
      <c r="C331" s="102"/>
      <c r="D331" s="103"/>
      <c r="E331" s="104"/>
      <c r="F331" s="104"/>
      <c r="G331" s="104"/>
      <c r="H331" s="104"/>
      <c r="I331" s="104"/>
      <c r="J331" s="104"/>
      <c r="K331" s="97"/>
      <c r="L331" s="49"/>
    </row>
    <row r="332" spans="1:12">
      <c r="A332" s="87"/>
      <c r="B332" s="96"/>
      <c r="C332" s="97"/>
      <c r="D332" s="105" t="s">
        <v>171</v>
      </c>
      <c r="E332" s="106"/>
      <c r="F332" s="106"/>
      <c r="G332" s="106"/>
      <c r="H332" s="106"/>
      <c r="I332" s="106"/>
      <c r="J332" s="106"/>
      <c r="K332" s="102"/>
      <c r="L332" s="49"/>
    </row>
    <row r="333" spans="1:12" ht="18.75" customHeight="1">
      <c r="A333" s="87"/>
      <c r="B333" s="101" t="s">
        <v>113</v>
      </c>
      <c r="C333" s="102"/>
      <c r="D333" s="103"/>
      <c r="E333" s="104"/>
      <c r="F333" s="104"/>
      <c r="G333" s="104"/>
      <c r="H333" s="104"/>
      <c r="I333" s="104"/>
      <c r="J333" s="104"/>
      <c r="K333" s="97"/>
      <c r="L333" s="49"/>
    </row>
    <row r="334" spans="1:12">
      <c r="A334" s="87"/>
      <c r="B334" s="107"/>
      <c r="C334" s="108"/>
      <c r="D334" s="105" t="s">
        <v>172</v>
      </c>
      <c r="E334" s="106"/>
      <c r="F334" s="106"/>
      <c r="G334" s="106"/>
      <c r="H334" s="106"/>
      <c r="I334" s="106"/>
      <c r="J334" s="106"/>
      <c r="K334" s="102"/>
      <c r="L334" s="49"/>
    </row>
    <row r="335" spans="1:12">
      <c r="A335" s="87"/>
      <c r="B335" s="101" t="s">
        <v>45</v>
      </c>
      <c r="C335" s="102"/>
      <c r="D335" s="103"/>
      <c r="E335" s="104"/>
      <c r="F335" s="104"/>
      <c r="G335" s="104"/>
      <c r="H335" s="104"/>
      <c r="I335" s="104"/>
      <c r="J335" s="104"/>
      <c r="K335" s="97"/>
      <c r="L335" s="49"/>
    </row>
    <row r="336" spans="1:12">
      <c r="A336" s="87"/>
      <c r="B336" s="109"/>
      <c r="C336" s="110"/>
      <c r="D336" s="111"/>
      <c r="E336" s="112"/>
      <c r="F336" s="112"/>
      <c r="G336" s="112"/>
      <c r="H336" s="112"/>
      <c r="I336" s="112"/>
      <c r="J336" s="112"/>
      <c r="K336" s="94"/>
      <c r="L336" s="49"/>
    </row>
    <row r="337" spans="1:12">
      <c r="A337" s="87"/>
      <c r="B337" s="90" t="s">
        <v>46</v>
      </c>
      <c r="C337" s="91"/>
      <c r="D337" s="92" t="s">
        <v>47</v>
      </c>
      <c r="E337" s="92" t="s">
        <v>47</v>
      </c>
      <c r="F337" s="92" t="s">
        <v>47</v>
      </c>
      <c r="G337" s="92" t="s">
        <v>47</v>
      </c>
      <c r="H337" s="92" t="s">
        <v>47</v>
      </c>
      <c r="I337" s="92" t="s">
        <v>47</v>
      </c>
      <c r="J337" s="92" t="s">
        <v>47</v>
      </c>
      <c r="K337" s="92" t="s">
        <v>47</v>
      </c>
      <c r="L337" s="49"/>
    </row>
    <row r="338" spans="1:12">
      <c r="A338" s="87"/>
      <c r="B338" s="93" t="s">
        <v>114</v>
      </c>
      <c r="C338" s="94"/>
      <c r="D338" s="95">
        <v>571220</v>
      </c>
      <c r="E338" s="95">
        <v>564750</v>
      </c>
      <c r="F338" s="95">
        <v>558280</v>
      </c>
      <c r="G338" s="95">
        <v>551820</v>
      </c>
      <c r="H338" s="95">
        <v>545350</v>
      </c>
      <c r="I338" s="95">
        <v>538880</v>
      </c>
      <c r="J338" s="95">
        <v>532420</v>
      </c>
      <c r="K338" s="95">
        <v>525950</v>
      </c>
      <c r="L338" s="49"/>
    </row>
    <row r="339" spans="1:12">
      <c r="A339" s="87"/>
      <c r="B339" s="96"/>
      <c r="C339" s="97"/>
      <c r="D339" s="98"/>
      <c r="E339" s="99"/>
      <c r="F339" s="99"/>
      <c r="G339" s="99"/>
      <c r="H339" s="99"/>
      <c r="I339" s="99"/>
      <c r="J339" s="99"/>
      <c r="K339" s="100"/>
      <c r="L339" s="49"/>
    </row>
    <row r="340" spans="1:12">
      <c r="A340" s="87"/>
      <c r="B340" s="101" t="s">
        <v>115</v>
      </c>
      <c r="C340" s="102"/>
      <c r="D340" s="103"/>
      <c r="E340" s="104"/>
      <c r="F340" s="104"/>
      <c r="G340" s="104"/>
      <c r="H340" s="104"/>
      <c r="I340" s="104"/>
      <c r="J340" s="104"/>
      <c r="K340" s="97"/>
      <c r="L340" s="49"/>
    </row>
    <row r="341" spans="1:12">
      <c r="A341" s="87"/>
      <c r="B341" s="96"/>
      <c r="C341" s="97"/>
      <c r="D341" s="105" t="s">
        <v>116</v>
      </c>
      <c r="E341" s="106"/>
      <c r="F341" s="106"/>
      <c r="G341" s="106"/>
      <c r="H341" s="106"/>
      <c r="I341" s="106"/>
      <c r="J341" s="106"/>
      <c r="K341" s="102"/>
      <c r="L341" s="49"/>
    </row>
    <row r="342" spans="1:12">
      <c r="A342" s="87"/>
      <c r="B342" s="101" t="s">
        <v>117</v>
      </c>
      <c r="C342" s="102"/>
      <c r="D342" s="103"/>
      <c r="E342" s="104"/>
      <c r="F342" s="104"/>
      <c r="G342" s="104"/>
      <c r="H342" s="104"/>
      <c r="I342" s="104"/>
      <c r="J342" s="104"/>
      <c r="K342" s="97"/>
      <c r="L342" s="49"/>
    </row>
    <row r="343" spans="1:12">
      <c r="A343" s="87"/>
      <c r="B343" s="107"/>
      <c r="C343" s="108"/>
      <c r="D343" s="105" t="s">
        <v>118</v>
      </c>
      <c r="E343" s="106"/>
      <c r="F343" s="106"/>
      <c r="G343" s="106"/>
      <c r="H343" s="106"/>
      <c r="I343" s="106"/>
      <c r="J343" s="106"/>
      <c r="K343" s="102"/>
      <c r="L343" s="49"/>
    </row>
    <row r="344" spans="1:12">
      <c r="A344" s="87"/>
      <c r="B344" s="101" t="s">
        <v>45</v>
      </c>
      <c r="C344" s="102"/>
      <c r="D344" s="103"/>
      <c r="E344" s="104"/>
      <c r="F344" s="104"/>
      <c r="G344" s="104"/>
      <c r="H344" s="104"/>
      <c r="I344" s="104"/>
      <c r="J344" s="104"/>
      <c r="K344" s="97"/>
      <c r="L344" s="49"/>
    </row>
    <row r="345" spans="1:12">
      <c r="A345" s="87"/>
      <c r="B345" s="109"/>
      <c r="C345" s="110"/>
      <c r="D345" s="111"/>
      <c r="E345" s="112"/>
      <c r="F345" s="112"/>
      <c r="G345" s="112"/>
      <c r="H345" s="112"/>
      <c r="I345" s="112"/>
      <c r="J345" s="112"/>
      <c r="K345" s="94"/>
      <c r="L345" s="49"/>
    </row>
    <row r="346" spans="1:12">
      <c r="A346" s="87"/>
      <c r="B346" s="90" t="s">
        <v>46</v>
      </c>
      <c r="C346" s="91"/>
      <c r="D346" s="92" t="s">
        <v>47</v>
      </c>
      <c r="E346" s="92" t="s">
        <v>47</v>
      </c>
      <c r="F346" s="92" t="s">
        <v>47</v>
      </c>
      <c r="G346" s="92" t="s">
        <v>47</v>
      </c>
      <c r="H346" s="92" t="s">
        <v>47</v>
      </c>
      <c r="I346" s="92" t="s">
        <v>47</v>
      </c>
      <c r="J346" s="92" t="s">
        <v>47</v>
      </c>
      <c r="K346" s="92" t="s">
        <v>47</v>
      </c>
      <c r="L346" s="49"/>
    </row>
    <row r="347" spans="1:12">
      <c r="A347" s="87"/>
      <c r="B347" s="93" t="s">
        <v>119</v>
      </c>
      <c r="C347" s="94"/>
      <c r="D347" s="95">
        <v>593000</v>
      </c>
      <c r="E347" s="95">
        <v>586520</v>
      </c>
      <c r="F347" s="95">
        <v>580060</v>
      </c>
      <c r="G347" s="95">
        <v>573600</v>
      </c>
      <c r="H347" s="95">
        <v>567120</v>
      </c>
      <c r="I347" s="95">
        <v>560660</v>
      </c>
      <c r="J347" s="95">
        <v>554200</v>
      </c>
      <c r="K347" s="95">
        <v>547730</v>
      </c>
      <c r="L347" s="49"/>
    </row>
    <row r="348" spans="1:12">
      <c r="A348" s="87"/>
      <c r="B348" s="96"/>
      <c r="C348" s="97"/>
      <c r="D348" s="98"/>
      <c r="E348" s="99"/>
      <c r="F348" s="99"/>
      <c r="G348" s="99"/>
      <c r="H348" s="99"/>
      <c r="I348" s="99"/>
      <c r="J348" s="99"/>
      <c r="K348" s="100"/>
      <c r="L348" s="49"/>
    </row>
    <row r="349" spans="1:12">
      <c r="A349" s="87"/>
      <c r="B349" s="101" t="s">
        <v>120</v>
      </c>
      <c r="C349" s="102"/>
      <c r="D349" s="103"/>
      <c r="E349" s="104"/>
      <c r="F349" s="104"/>
      <c r="G349" s="104"/>
      <c r="H349" s="104"/>
      <c r="I349" s="104"/>
      <c r="J349" s="104"/>
      <c r="K349" s="97"/>
      <c r="L349" s="49"/>
    </row>
    <row r="350" spans="1:12">
      <c r="A350" s="87"/>
      <c r="B350" s="96"/>
      <c r="C350" s="97"/>
      <c r="D350" s="105" t="s">
        <v>121</v>
      </c>
      <c r="E350" s="106"/>
      <c r="F350" s="106"/>
      <c r="G350" s="106"/>
      <c r="H350" s="106"/>
      <c r="I350" s="106"/>
      <c r="J350" s="106"/>
      <c r="K350" s="102"/>
      <c r="L350" s="49"/>
    </row>
    <row r="351" spans="1:12">
      <c r="A351" s="87"/>
      <c r="B351" s="101" t="s">
        <v>122</v>
      </c>
      <c r="C351" s="102"/>
      <c r="D351" s="103"/>
      <c r="E351" s="104"/>
      <c r="F351" s="104"/>
      <c r="G351" s="104"/>
      <c r="H351" s="104"/>
      <c r="I351" s="104"/>
      <c r="J351" s="104"/>
      <c r="K351" s="97"/>
      <c r="L351" s="49"/>
    </row>
    <row r="352" spans="1:12">
      <c r="A352" s="87"/>
      <c r="B352" s="107"/>
      <c r="C352" s="108"/>
      <c r="D352" s="105" t="s">
        <v>123</v>
      </c>
      <c r="E352" s="106"/>
      <c r="F352" s="106"/>
      <c r="G352" s="106"/>
      <c r="H352" s="106"/>
      <c r="I352" s="106"/>
      <c r="J352" s="106"/>
      <c r="K352" s="102"/>
      <c r="L352" s="49"/>
    </row>
    <row r="353" spans="1:12">
      <c r="A353" s="87"/>
      <c r="B353" s="101" t="s">
        <v>45</v>
      </c>
      <c r="C353" s="102"/>
      <c r="D353" s="103"/>
      <c r="E353" s="104"/>
      <c r="F353" s="104"/>
      <c r="G353" s="104"/>
      <c r="H353" s="104"/>
      <c r="I353" s="104"/>
      <c r="J353" s="104"/>
      <c r="K353" s="97"/>
      <c r="L353" s="49"/>
    </row>
    <row r="354" spans="1:12">
      <c r="A354" s="87"/>
      <c r="B354" s="109"/>
      <c r="C354" s="110"/>
      <c r="D354" s="111"/>
      <c r="E354" s="112"/>
      <c r="F354" s="112"/>
      <c r="G354" s="112"/>
      <c r="H354" s="112"/>
      <c r="I354" s="112"/>
      <c r="J354" s="112"/>
      <c r="K354" s="94"/>
      <c r="L354" s="49"/>
    </row>
    <row r="355" spans="1:12">
      <c r="A355" s="87"/>
      <c r="B355" s="90" t="s">
        <v>46</v>
      </c>
      <c r="C355" s="91"/>
      <c r="D355" s="92" t="s">
        <v>47</v>
      </c>
      <c r="E355" s="92" t="s">
        <v>47</v>
      </c>
      <c r="F355" s="92" t="s">
        <v>47</v>
      </c>
      <c r="G355" s="92" t="s">
        <v>47</v>
      </c>
      <c r="H355" s="92" t="s">
        <v>47</v>
      </c>
      <c r="I355" s="92" t="s">
        <v>47</v>
      </c>
      <c r="J355" s="92" t="s">
        <v>47</v>
      </c>
      <c r="K355" s="92" t="s">
        <v>47</v>
      </c>
      <c r="L355" s="49"/>
    </row>
    <row r="356" spans="1:12" ht="18.75" customHeight="1">
      <c r="A356" s="87"/>
      <c r="B356" s="93" t="s">
        <v>124</v>
      </c>
      <c r="C356" s="94"/>
      <c r="D356" s="95">
        <v>614770</v>
      </c>
      <c r="E356" s="95">
        <v>608300</v>
      </c>
      <c r="F356" s="95">
        <v>601840</v>
      </c>
      <c r="G356" s="95">
        <v>595380</v>
      </c>
      <c r="H356" s="95">
        <v>588900</v>
      </c>
      <c r="I356" s="95">
        <v>582440</v>
      </c>
      <c r="J356" s="95">
        <v>575980</v>
      </c>
      <c r="K356" s="95">
        <v>569500</v>
      </c>
      <c r="L356" s="49"/>
    </row>
    <row r="357" spans="1:12">
      <c r="A357" s="87"/>
      <c r="B357" s="96"/>
      <c r="C357" s="97"/>
      <c r="D357" s="98"/>
      <c r="E357" s="99"/>
      <c r="F357" s="99"/>
      <c r="G357" s="99"/>
      <c r="H357" s="99"/>
      <c r="I357" s="99"/>
      <c r="J357" s="99"/>
      <c r="K357" s="100"/>
      <c r="L357" s="49"/>
    </row>
    <row r="358" spans="1:12">
      <c r="A358" s="87"/>
      <c r="B358" s="101" t="s">
        <v>125</v>
      </c>
      <c r="C358" s="102"/>
      <c r="D358" s="103"/>
      <c r="E358" s="104"/>
      <c r="F358" s="104"/>
      <c r="G358" s="104"/>
      <c r="H358" s="104"/>
      <c r="I358" s="104"/>
      <c r="J358" s="104"/>
      <c r="K358" s="97"/>
      <c r="L358" s="49"/>
    </row>
    <row r="359" spans="1:12">
      <c r="A359" s="87"/>
      <c r="B359" s="96"/>
      <c r="C359" s="97"/>
      <c r="D359" s="105" t="s">
        <v>126</v>
      </c>
      <c r="E359" s="106"/>
      <c r="F359" s="106"/>
      <c r="G359" s="106"/>
      <c r="H359" s="106"/>
      <c r="I359" s="106"/>
      <c r="J359" s="106"/>
      <c r="K359" s="102"/>
      <c r="L359" s="49"/>
    </row>
    <row r="360" spans="1:12">
      <c r="A360" s="87"/>
      <c r="B360" s="101" t="s">
        <v>127</v>
      </c>
      <c r="C360" s="102"/>
      <c r="D360" s="103"/>
      <c r="E360" s="104"/>
      <c r="F360" s="104"/>
      <c r="G360" s="104"/>
      <c r="H360" s="104"/>
      <c r="I360" s="104"/>
      <c r="J360" s="104"/>
      <c r="K360" s="97"/>
      <c r="L360" s="49"/>
    </row>
    <row r="361" spans="1:12">
      <c r="A361" s="87"/>
      <c r="B361" s="107"/>
      <c r="C361" s="108"/>
      <c r="D361" s="105" t="s">
        <v>128</v>
      </c>
      <c r="E361" s="106"/>
      <c r="F361" s="106"/>
      <c r="G361" s="106"/>
      <c r="H361" s="106"/>
      <c r="I361" s="106"/>
      <c r="J361" s="106"/>
      <c r="K361" s="102"/>
      <c r="L361" s="49"/>
    </row>
    <row r="362" spans="1:12">
      <c r="A362" s="87"/>
      <c r="B362" s="101" t="s">
        <v>45</v>
      </c>
      <c r="C362" s="102"/>
      <c r="D362" s="103"/>
      <c r="E362" s="104"/>
      <c r="F362" s="104"/>
      <c r="G362" s="104"/>
      <c r="H362" s="104"/>
      <c r="I362" s="104"/>
      <c r="J362" s="104"/>
      <c r="K362" s="97"/>
      <c r="L362" s="49"/>
    </row>
    <row r="363" spans="1:12">
      <c r="A363" s="87"/>
      <c r="B363" s="109"/>
      <c r="C363" s="110"/>
      <c r="D363" s="111"/>
      <c r="E363" s="112"/>
      <c r="F363" s="112"/>
      <c r="G363" s="112"/>
      <c r="H363" s="112"/>
      <c r="I363" s="112"/>
      <c r="J363" s="112"/>
      <c r="K363" s="94"/>
      <c r="L363" s="50"/>
    </row>
    <row r="364" spans="1:12">
      <c r="A364" s="61"/>
      <c r="B364" s="96"/>
      <c r="C364" s="97"/>
      <c r="D364" s="117"/>
      <c r="E364" s="117"/>
      <c r="F364" s="117"/>
      <c r="G364" s="117"/>
      <c r="H364" s="117"/>
      <c r="I364" s="117"/>
      <c r="J364" s="117"/>
      <c r="K364" s="117"/>
      <c r="L364" s="49" t="s">
        <v>164</v>
      </c>
    </row>
    <row r="365" spans="1:12">
      <c r="A365" s="61"/>
      <c r="B365" s="93" t="s">
        <v>129</v>
      </c>
      <c r="C365" s="94"/>
      <c r="D365" s="95">
        <v>1125270</v>
      </c>
      <c r="E365" s="95">
        <v>1118800</v>
      </c>
      <c r="F365" s="95">
        <v>1112340</v>
      </c>
      <c r="G365" s="95">
        <v>1105880</v>
      </c>
      <c r="H365" s="95">
        <v>1099400</v>
      </c>
      <c r="I365" s="95">
        <v>1092940</v>
      </c>
      <c r="J365" s="95">
        <v>1086480</v>
      </c>
      <c r="K365" s="95">
        <v>1080000</v>
      </c>
      <c r="L365" s="51"/>
    </row>
    <row r="366" spans="1:12">
      <c r="A366" s="61"/>
      <c r="B366" s="118"/>
      <c r="C366" s="97"/>
      <c r="D366" s="98"/>
      <c r="E366" s="99"/>
      <c r="F366" s="99"/>
      <c r="G366" s="99"/>
      <c r="H366" s="99"/>
      <c r="I366" s="99"/>
      <c r="J366" s="99"/>
      <c r="K366" s="100"/>
      <c r="L366" s="51"/>
    </row>
    <row r="367" spans="1:12" ht="18.75" customHeight="1">
      <c r="A367" s="61"/>
      <c r="B367" s="118"/>
      <c r="C367" s="97"/>
      <c r="D367" s="98"/>
      <c r="E367" s="99"/>
      <c r="F367" s="99"/>
      <c r="G367" s="99"/>
      <c r="H367" s="99"/>
      <c r="I367" s="99"/>
      <c r="J367" s="99"/>
      <c r="K367" s="100"/>
      <c r="L367" s="51"/>
    </row>
    <row r="368" spans="1:12">
      <c r="A368" s="61"/>
      <c r="B368" s="96"/>
      <c r="C368" s="97"/>
      <c r="D368" s="98"/>
      <c r="E368" s="99"/>
      <c r="F368" s="99"/>
      <c r="G368" s="99"/>
      <c r="H368" s="99"/>
      <c r="I368" s="99"/>
      <c r="J368" s="99"/>
      <c r="K368" s="100"/>
      <c r="L368" s="51"/>
    </row>
    <row r="369" spans="2:12">
      <c r="B369" s="101" t="s">
        <v>130</v>
      </c>
      <c r="C369" s="102"/>
      <c r="D369" s="105" t="s">
        <v>131</v>
      </c>
      <c r="E369" s="104"/>
      <c r="F369" s="104"/>
      <c r="G369" s="104"/>
      <c r="H369" s="104"/>
      <c r="I369" s="104"/>
      <c r="J369" s="104"/>
      <c r="K369" s="97"/>
      <c r="L369" s="51"/>
    </row>
    <row r="370" spans="2:12">
      <c r="B370" s="96"/>
      <c r="C370" s="97"/>
      <c r="D370" s="103"/>
      <c r="E370" s="106"/>
      <c r="F370" s="106"/>
      <c r="G370" s="106"/>
      <c r="H370" s="106"/>
      <c r="I370" s="106"/>
      <c r="J370" s="106"/>
      <c r="K370" s="102"/>
      <c r="L370" s="51"/>
    </row>
    <row r="371" spans="2:12">
      <c r="B371" s="101" t="s">
        <v>132</v>
      </c>
      <c r="C371" s="102"/>
      <c r="D371" s="105" t="s">
        <v>133</v>
      </c>
      <c r="E371" s="104"/>
      <c r="F371" s="104"/>
      <c r="G371" s="104"/>
      <c r="H371" s="104"/>
      <c r="I371" s="104"/>
      <c r="J371" s="104"/>
      <c r="K371" s="97"/>
      <c r="L371" s="51"/>
    </row>
    <row r="372" spans="2:12">
      <c r="B372" s="101"/>
      <c r="C372" s="102"/>
      <c r="D372" s="105"/>
      <c r="E372" s="104"/>
      <c r="F372" s="104"/>
      <c r="G372" s="104"/>
      <c r="H372" s="104"/>
      <c r="I372" s="104"/>
      <c r="J372" s="104"/>
      <c r="K372" s="97"/>
      <c r="L372" s="51"/>
    </row>
    <row r="373" spans="2:12">
      <c r="B373" s="101"/>
      <c r="C373" s="102"/>
      <c r="D373" s="105"/>
      <c r="E373" s="104"/>
      <c r="F373" s="104"/>
      <c r="G373" s="104"/>
      <c r="H373" s="104"/>
      <c r="I373" s="104"/>
      <c r="J373" s="104"/>
      <c r="K373" s="97"/>
      <c r="L373" s="51"/>
    </row>
    <row r="374" spans="2:12">
      <c r="B374" s="109"/>
      <c r="C374" s="110"/>
      <c r="D374" s="111"/>
      <c r="E374" s="112"/>
      <c r="F374" s="112"/>
      <c r="G374" s="112"/>
      <c r="H374" s="112"/>
      <c r="I374" s="112"/>
      <c r="J374" s="112"/>
      <c r="K374" s="94"/>
      <c r="L374" s="52"/>
    </row>
    <row r="375" spans="2:12">
      <c r="B375" s="119"/>
      <c r="C375" s="120"/>
      <c r="D375" s="121"/>
      <c r="E375" s="121"/>
      <c r="F375" s="121"/>
      <c r="G375" s="121"/>
      <c r="H375" s="121"/>
      <c r="I375" s="121"/>
      <c r="J375" s="121"/>
      <c r="K375" s="122"/>
      <c r="L375" s="39" t="s">
        <v>173</v>
      </c>
    </row>
    <row r="376" spans="2:12" ht="18.75" customHeight="1">
      <c r="B376" s="107"/>
      <c r="C376" s="123"/>
      <c r="D376" s="124"/>
      <c r="E376" s="124"/>
      <c r="F376" s="124"/>
      <c r="G376" s="124"/>
      <c r="H376" s="124"/>
      <c r="I376" s="124"/>
      <c r="J376" s="124"/>
      <c r="K376" s="125"/>
      <c r="L376" s="41"/>
    </row>
    <row r="377" spans="2:12">
      <c r="B377" s="107"/>
      <c r="C377" s="123"/>
      <c r="D377" s="124"/>
      <c r="E377" s="124"/>
      <c r="F377" s="124"/>
      <c r="G377" s="124"/>
      <c r="H377" s="124"/>
      <c r="I377" s="124"/>
      <c r="J377" s="124"/>
      <c r="K377" s="125"/>
      <c r="L377" s="41"/>
    </row>
    <row r="378" spans="2:12" ht="18.75" customHeight="1">
      <c r="B378" s="101" t="s">
        <v>134</v>
      </c>
      <c r="C378" s="123"/>
      <c r="D378" s="124"/>
      <c r="E378" s="124"/>
      <c r="F378" s="124"/>
      <c r="G378" s="124"/>
      <c r="H378" s="124"/>
      <c r="I378" s="124"/>
      <c r="J378" s="124"/>
      <c r="K378" s="125"/>
      <c r="L378" s="41"/>
    </row>
    <row r="379" spans="2:12">
      <c r="B379" s="107"/>
      <c r="C379" s="123"/>
      <c r="D379" s="124"/>
      <c r="E379" s="124"/>
      <c r="F379" s="124"/>
      <c r="G379" s="124"/>
      <c r="H379" s="124"/>
      <c r="I379" s="124"/>
      <c r="J379" s="124"/>
      <c r="K379" s="125"/>
      <c r="L379" s="41"/>
    </row>
    <row r="380" spans="2:12">
      <c r="B380" s="107"/>
      <c r="C380" s="123"/>
      <c r="D380" s="124"/>
      <c r="E380" s="124"/>
      <c r="F380" s="124"/>
      <c r="G380" s="124"/>
      <c r="H380" s="124"/>
      <c r="I380" s="124"/>
      <c r="J380" s="124"/>
      <c r="K380" s="125"/>
      <c r="L380" s="41"/>
    </row>
    <row r="381" spans="2:12">
      <c r="B381" s="107"/>
      <c r="C381" s="123"/>
      <c r="D381" s="124"/>
      <c r="E381" s="124"/>
      <c r="F381" s="124"/>
      <c r="G381" s="124"/>
      <c r="H381" s="124"/>
      <c r="I381" s="124"/>
      <c r="J381" s="124"/>
      <c r="K381" s="125"/>
      <c r="L381" s="41"/>
    </row>
    <row r="382" spans="2:12">
      <c r="B382" s="101" t="s">
        <v>135</v>
      </c>
      <c r="C382" s="123"/>
      <c r="D382" s="124"/>
      <c r="E382" s="124"/>
      <c r="F382" s="124"/>
      <c r="G382" s="124"/>
      <c r="H382" s="124"/>
      <c r="I382" s="124"/>
      <c r="J382" s="124"/>
      <c r="K382" s="125"/>
      <c r="L382" s="41"/>
    </row>
    <row r="383" spans="2:12">
      <c r="B383" s="126"/>
      <c r="C383" s="123"/>
      <c r="D383" s="124"/>
      <c r="E383" s="124"/>
      <c r="F383" s="124"/>
      <c r="G383" s="124"/>
      <c r="H383" s="124"/>
      <c r="I383" s="124"/>
      <c r="J383" s="124"/>
      <c r="K383" s="125"/>
      <c r="L383" s="41"/>
    </row>
    <row r="384" spans="2:12">
      <c r="B384" s="126"/>
      <c r="C384" s="106"/>
      <c r="D384" s="106"/>
      <c r="E384" s="106"/>
      <c r="F384" s="106"/>
      <c r="G384" s="106"/>
      <c r="H384" s="106"/>
      <c r="I384" s="106"/>
      <c r="J384" s="106"/>
      <c r="K384" s="102"/>
      <c r="L384" s="41"/>
    </row>
    <row r="385" spans="2:12">
      <c r="B385" s="107"/>
      <c r="C385" s="123"/>
      <c r="D385" s="124"/>
      <c r="E385" s="124"/>
      <c r="F385" s="124"/>
      <c r="G385" s="124"/>
      <c r="H385" s="124"/>
      <c r="I385" s="124"/>
      <c r="J385" s="124"/>
      <c r="K385" s="125"/>
      <c r="L385" s="41"/>
    </row>
    <row r="386" spans="2:12">
      <c r="B386" s="107"/>
      <c r="C386" s="123"/>
      <c r="D386" s="124"/>
      <c r="E386" s="124"/>
      <c r="F386" s="124"/>
      <c r="G386" s="124"/>
      <c r="H386" s="124"/>
      <c r="I386" s="124"/>
      <c r="J386" s="124"/>
      <c r="K386" s="125"/>
      <c r="L386" s="41"/>
    </row>
    <row r="387" spans="2:12" ht="19.5" thickBot="1">
      <c r="B387" s="127"/>
      <c r="C387" s="128"/>
      <c r="D387" s="129"/>
      <c r="E387" s="129"/>
      <c r="F387" s="129"/>
      <c r="G387" s="129"/>
      <c r="H387" s="129"/>
      <c r="I387" s="129"/>
      <c r="J387" s="129"/>
      <c r="K387" s="130"/>
      <c r="L387" s="40"/>
    </row>
    <row r="388" spans="2:12">
      <c r="B388" s="44" t="s">
        <v>136</v>
      </c>
      <c r="C388" s="44"/>
      <c r="D388" s="44"/>
      <c r="E388" s="44"/>
      <c r="F388" s="44"/>
      <c r="G388" s="44"/>
      <c r="H388" s="44"/>
      <c r="I388" s="44"/>
      <c r="J388" s="44"/>
      <c r="K388" s="44"/>
      <c r="L388" s="44"/>
    </row>
    <row r="389" spans="2:12">
      <c r="B389" s="45" t="s">
        <v>174</v>
      </c>
      <c r="C389" s="45"/>
      <c r="D389" s="45"/>
      <c r="E389" s="45"/>
      <c r="F389" s="45"/>
      <c r="G389" s="45"/>
      <c r="H389" s="45"/>
      <c r="I389" s="45"/>
      <c r="J389" s="45"/>
      <c r="K389" s="45"/>
      <c r="L389" s="45"/>
    </row>
    <row r="390" spans="2:12" ht="18.75" customHeight="1">
      <c r="B390" s="45" t="s">
        <v>175</v>
      </c>
      <c r="C390" s="45"/>
      <c r="D390" s="45"/>
      <c r="E390" s="45"/>
      <c r="F390" s="45"/>
      <c r="G390" s="45"/>
      <c r="H390" s="45"/>
      <c r="I390" s="45"/>
      <c r="J390" s="45"/>
      <c r="K390" s="45"/>
      <c r="L390" s="45"/>
    </row>
    <row r="391" spans="2:12">
      <c r="B391" s="42" t="s">
        <v>48</v>
      </c>
      <c r="C391" s="42"/>
      <c r="D391" s="42"/>
      <c r="E391" s="42"/>
      <c r="F391" s="42"/>
      <c r="G391" s="42"/>
      <c r="H391" s="42"/>
      <c r="I391" s="42"/>
      <c r="J391" s="42"/>
      <c r="K391" s="42"/>
      <c r="L391" s="42"/>
    </row>
    <row r="392" spans="2:12">
      <c r="B392" s="42" t="s">
        <v>176</v>
      </c>
      <c r="C392" s="42"/>
      <c r="D392" s="42"/>
      <c r="E392" s="42"/>
      <c r="F392" s="42"/>
      <c r="G392" s="42"/>
      <c r="H392" s="42"/>
      <c r="I392" s="42"/>
      <c r="J392" s="42"/>
      <c r="K392" s="42"/>
      <c r="L392" s="42"/>
    </row>
    <row r="393" spans="2:12">
      <c r="B393" s="42" t="s">
        <v>177</v>
      </c>
      <c r="C393" s="42"/>
      <c r="D393" s="42"/>
      <c r="E393" s="42"/>
      <c r="F393" s="42"/>
      <c r="G393" s="42"/>
      <c r="H393" s="42"/>
      <c r="I393" s="42"/>
      <c r="J393" s="42"/>
      <c r="K393" s="42"/>
      <c r="L393" s="42"/>
    </row>
    <row r="394" spans="2:12">
      <c r="B394" s="45" t="s">
        <v>178</v>
      </c>
      <c r="C394" s="45"/>
      <c r="D394" s="45"/>
      <c r="E394" s="45"/>
      <c r="F394" s="45"/>
      <c r="G394" s="45"/>
      <c r="H394" s="45"/>
      <c r="I394" s="45"/>
      <c r="J394" s="45"/>
      <c r="K394" s="45"/>
      <c r="L394" s="45"/>
    </row>
    <row r="395" spans="2:12" ht="18.75" customHeight="1">
      <c r="B395" s="42" t="s">
        <v>179</v>
      </c>
      <c r="C395" s="53"/>
      <c r="D395" s="53"/>
      <c r="E395" s="53"/>
      <c r="F395" s="53"/>
      <c r="G395" s="53"/>
      <c r="H395" s="53"/>
      <c r="I395" s="53"/>
      <c r="J395" s="53"/>
      <c r="K395" s="53"/>
      <c r="L395" s="53"/>
    </row>
    <row r="396" spans="2:12" ht="18.75" customHeight="1">
      <c r="B396" s="42" t="s">
        <v>180</v>
      </c>
      <c r="C396" s="42"/>
      <c r="D396" s="42"/>
      <c r="E396" s="42"/>
      <c r="F396" s="42"/>
      <c r="G396" s="42"/>
      <c r="H396" s="42"/>
      <c r="I396" s="42"/>
      <c r="J396" s="42"/>
      <c r="K396" s="42"/>
      <c r="L396" s="42"/>
    </row>
    <row r="397" spans="2:12" ht="18.75" customHeight="1">
      <c r="B397" s="42" t="s">
        <v>181</v>
      </c>
      <c r="C397" s="42"/>
      <c r="D397" s="42"/>
      <c r="E397" s="42"/>
      <c r="F397" s="42"/>
      <c r="G397" s="42"/>
      <c r="H397" s="42"/>
      <c r="I397" s="42"/>
      <c r="J397" s="42"/>
      <c r="K397" s="42"/>
      <c r="L397" s="42"/>
    </row>
    <row r="398" spans="2:12">
      <c r="B398" s="42" t="s">
        <v>182</v>
      </c>
      <c r="C398" s="53"/>
      <c r="D398" s="53"/>
      <c r="E398" s="53"/>
      <c r="F398" s="53"/>
      <c r="G398" s="53"/>
      <c r="H398" s="53"/>
      <c r="I398" s="53"/>
      <c r="J398" s="53"/>
      <c r="K398" s="53"/>
      <c r="L398" s="53"/>
    </row>
    <row r="399" spans="2:12" ht="18.75" customHeight="1">
      <c r="B399" s="57" t="s">
        <v>183</v>
      </c>
      <c r="C399" s="57"/>
      <c r="D399" s="57"/>
      <c r="E399" s="57"/>
      <c r="F399" s="57"/>
      <c r="G399" s="57"/>
      <c r="H399" s="57"/>
      <c r="I399" s="57"/>
      <c r="J399" s="57"/>
      <c r="K399" s="57"/>
      <c r="L399" s="57"/>
    </row>
    <row r="400" spans="2:12" ht="18.75" customHeight="1">
      <c r="B400" s="57" t="s">
        <v>184</v>
      </c>
      <c r="C400" s="57"/>
      <c r="D400" s="57"/>
      <c r="E400" s="57"/>
      <c r="F400" s="57"/>
      <c r="G400" s="57"/>
      <c r="H400" s="57"/>
      <c r="I400" s="57"/>
      <c r="J400" s="57"/>
      <c r="K400" s="57"/>
      <c r="L400" s="57"/>
    </row>
    <row r="401" spans="2:12" ht="18.75" customHeight="1">
      <c r="B401" s="42" t="s">
        <v>185</v>
      </c>
      <c r="C401" s="42"/>
      <c r="D401" s="42"/>
      <c r="E401" s="42"/>
      <c r="F401" s="42"/>
      <c r="G401" s="42"/>
      <c r="H401" s="42"/>
      <c r="I401" s="42"/>
      <c r="J401" s="42"/>
      <c r="K401" s="42"/>
      <c r="L401" s="42"/>
    </row>
    <row r="402" spans="2:12" ht="18.75" customHeight="1">
      <c r="B402" s="42" t="s">
        <v>186</v>
      </c>
      <c r="C402" s="42"/>
      <c r="D402" s="42"/>
      <c r="E402" s="42"/>
      <c r="F402" s="42"/>
      <c r="G402" s="42"/>
      <c r="H402" s="42"/>
      <c r="I402" s="42"/>
      <c r="J402" s="42"/>
      <c r="K402" s="42"/>
      <c r="L402" s="42"/>
    </row>
    <row r="403" spans="2:12">
      <c r="B403" s="42" t="s">
        <v>187</v>
      </c>
      <c r="C403" s="42"/>
      <c r="D403" s="42"/>
      <c r="E403" s="42"/>
      <c r="F403" s="42"/>
      <c r="G403" s="42"/>
      <c r="H403" s="42"/>
      <c r="I403" s="42"/>
      <c r="J403" s="42"/>
      <c r="K403" s="42"/>
      <c r="L403" s="42"/>
    </row>
    <row r="404" spans="2:12" ht="18.75" customHeight="1">
      <c r="B404" s="42" t="s">
        <v>188</v>
      </c>
      <c r="C404" s="42"/>
      <c r="D404" s="42"/>
      <c r="E404" s="42"/>
      <c r="F404" s="42"/>
      <c r="G404" s="42"/>
      <c r="H404" s="42"/>
      <c r="I404" s="42"/>
      <c r="J404" s="42"/>
      <c r="K404" s="42"/>
      <c r="L404" s="42"/>
    </row>
    <row r="405" spans="2:12" ht="18.75" customHeight="1">
      <c r="B405" s="42" t="s">
        <v>189</v>
      </c>
      <c r="C405" s="42"/>
      <c r="D405" s="42"/>
      <c r="E405" s="42"/>
      <c r="F405" s="42"/>
      <c r="G405" s="42"/>
      <c r="H405" s="42"/>
      <c r="I405" s="42"/>
      <c r="J405" s="42"/>
      <c r="K405" s="42"/>
      <c r="L405" s="42"/>
    </row>
    <row r="406" spans="2:12" ht="18.75" customHeight="1">
      <c r="B406" s="42" t="s">
        <v>190</v>
      </c>
      <c r="C406" s="42"/>
      <c r="D406" s="42"/>
      <c r="E406" s="42"/>
      <c r="F406" s="42"/>
      <c r="G406" s="42"/>
      <c r="H406" s="42"/>
      <c r="I406" s="42"/>
      <c r="J406" s="42"/>
      <c r="K406" s="42"/>
      <c r="L406" s="42"/>
    </row>
    <row r="407" spans="2:12" ht="18.75" customHeight="1">
      <c r="B407" s="42" t="s">
        <v>191</v>
      </c>
      <c r="C407" s="42"/>
      <c r="D407" s="42"/>
      <c r="E407" s="42"/>
      <c r="F407" s="42"/>
      <c r="G407" s="42"/>
      <c r="H407" s="42"/>
      <c r="I407" s="42"/>
      <c r="J407" s="42"/>
      <c r="K407" s="42"/>
      <c r="L407" s="42"/>
    </row>
    <row r="408" spans="2:12" ht="18.75" customHeight="1">
      <c r="B408" s="42" t="s">
        <v>192</v>
      </c>
      <c r="C408" s="42"/>
      <c r="D408" s="42"/>
      <c r="E408" s="42"/>
      <c r="F408" s="42"/>
      <c r="G408" s="42"/>
      <c r="H408" s="42"/>
      <c r="I408" s="42"/>
      <c r="J408" s="42"/>
      <c r="K408" s="42"/>
      <c r="L408" s="42"/>
    </row>
    <row r="409" spans="2:12" ht="18.75" customHeight="1">
      <c r="B409" s="42" t="s">
        <v>193</v>
      </c>
      <c r="C409" s="42"/>
      <c r="D409" s="42"/>
      <c r="E409" s="42"/>
      <c r="F409" s="42"/>
      <c r="G409" s="42"/>
      <c r="H409" s="42"/>
      <c r="I409" s="42"/>
      <c r="J409" s="42"/>
      <c r="K409" s="42"/>
      <c r="L409" s="42"/>
    </row>
    <row r="410" spans="2:12" ht="18.75" customHeight="1">
      <c r="B410" s="42" t="s">
        <v>194</v>
      </c>
      <c r="C410" s="42"/>
      <c r="D410" s="42"/>
      <c r="E410" s="42"/>
      <c r="F410" s="42"/>
      <c r="G410" s="42"/>
      <c r="H410" s="42"/>
      <c r="I410" s="42"/>
      <c r="J410" s="42"/>
      <c r="K410" s="42"/>
      <c r="L410" s="42"/>
    </row>
    <row r="411" spans="2:12" ht="18.75" customHeight="1">
      <c r="B411" s="42" t="s">
        <v>195</v>
      </c>
      <c r="C411" s="42"/>
      <c r="D411" s="42"/>
      <c r="E411" s="42"/>
      <c r="F411" s="42"/>
      <c r="G411" s="42"/>
      <c r="H411" s="42"/>
      <c r="I411" s="42"/>
      <c r="J411" s="42"/>
      <c r="K411" s="42"/>
      <c r="L411" s="42"/>
    </row>
    <row r="412" spans="2:12" ht="18.75" customHeight="1">
      <c r="B412" s="42" t="s">
        <v>196</v>
      </c>
      <c r="C412" s="42"/>
      <c r="D412" s="42"/>
      <c r="E412" s="42"/>
      <c r="F412" s="42"/>
      <c r="G412" s="42"/>
      <c r="H412" s="42"/>
      <c r="I412" s="42"/>
      <c r="J412" s="42"/>
      <c r="K412" s="42"/>
      <c r="L412" s="42"/>
    </row>
    <row r="413" spans="2:12" ht="18.75" customHeight="1">
      <c r="B413" s="42" t="s">
        <v>197</v>
      </c>
      <c r="C413" s="42"/>
      <c r="D413" s="42"/>
      <c r="E413" s="42"/>
      <c r="F413" s="42"/>
      <c r="G413" s="42"/>
      <c r="H413" s="42"/>
      <c r="I413" s="42"/>
      <c r="J413" s="42"/>
      <c r="K413" s="42"/>
      <c r="L413" s="42"/>
    </row>
    <row r="414" spans="2:12" ht="18.75" customHeight="1">
      <c r="B414" s="37" t="s">
        <v>51</v>
      </c>
      <c r="C414" s="37"/>
      <c r="D414" s="37"/>
      <c r="E414" s="37"/>
      <c r="F414" s="37"/>
      <c r="G414" s="37"/>
      <c r="H414" s="37"/>
      <c r="I414" s="37"/>
      <c r="J414" s="37"/>
      <c r="K414" s="37"/>
      <c r="L414" s="37"/>
    </row>
    <row r="415" spans="2:12" ht="18.75" customHeight="1">
      <c r="B415" s="37" t="s">
        <v>52</v>
      </c>
      <c r="C415" s="37"/>
      <c r="D415" s="37"/>
      <c r="E415" s="37"/>
      <c r="F415" s="37"/>
      <c r="G415" s="37"/>
      <c r="H415" s="37"/>
      <c r="I415" s="37"/>
      <c r="J415" s="37"/>
      <c r="K415" s="37"/>
      <c r="L415" s="37"/>
    </row>
    <row r="416" spans="2:12" ht="18.75" customHeight="1">
      <c r="B416" s="37" t="s">
        <v>137</v>
      </c>
      <c r="C416" s="37"/>
      <c r="D416" s="37"/>
      <c r="E416" s="37"/>
      <c r="F416" s="37"/>
      <c r="G416" s="37"/>
      <c r="H416" s="37"/>
      <c r="I416" s="37"/>
      <c r="J416" s="37"/>
      <c r="K416" s="37"/>
      <c r="L416" s="37"/>
    </row>
    <row r="417" spans="2:12" ht="18.75" customHeight="1">
      <c r="B417" s="37" t="s">
        <v>138</v>
      </c>
      <c r="C417" s="37"/>
      <c r="D417" s="37"/>
      <c r="E417" s="37"/>
      <c r="F417" s="37"/>
      <c r="G417" s="37"/>
      <c r="H417" s="37"/>
      <c r="I417" s="37"/>
      <c r="J417" s="37"/>
      <c r="K417" s="37"/>
      <c r="L417" s="37"/>
    </row>
    <row r="418" spans="2:12">
      <c r="B418" s="38" t="s">
        <v>49</v>
      </c>
      <c r="C418" s="38"/>
      <c r="D418" s="38"/>
      <c r="E418" s="38"/>
      <c r="F418" s="38"/>
      <c r="G418" s="38"/>
      <c r="H418" s="38"/>
      <c r="I418" s="38"/>
      <c r="J418" s="38"/>
      <c r="K418" s="38"/>
      <c r="L418" s="38"/>
    </row>
    <row r="419" spans="2:12">
      <c r="B419" s="38" t="s">
        <v>50</v>
      </c>
      <c r="C419" s="38"/>
      <c r="D419" s="38"/>
      <c r="E419" s="38"/>
      <c r="F419" s="38"/>
      <c r="G419" s="38"/>
      <c r="H419" s="38"/>
      <c r="I419" s="38"/>
      <c r="J419" s="38"/>
      <c r="K419" s="38"/>
      <c r="L419" s="38"/>
    </row>
    <row r="420" spans="2:12">
      <c r="B420" s="38" t="s">
        <v>51</v>
      </c>
      <c r="C420" s="38"/>
      <c r="D420" s="38"/>
      <c r="E420" s="38"/>
      <c r="F420" s="38"/>
      <c r="G420" s="38"/>
      <c r="H420" s="38"/>
      <c r="I420" s="38"/>
      <c r="J420" s="38"/>
      <c r="K420" s="38"/>
      <c r="L420" s="38"/>
    </row>
    <row r="421" spans="2:12">
      <c r="B421" s="38" t="s">
        <v>52</v>
      </c>
      <c r="C421" s="38"/>
      <c r="D421" s="38"/>
      <c r="E421" s="38"/>
      <c r="F421" s="38"/>
      <c r="G421" s="38"/>
      <c r="H421" s="38"/>
      <c r="I421" s="38"/>
      <c r="J421" s="38"/>
      <c r="K421" s="38"/>
      <c r="L421" s="38"/>
    </row>
    <row r="422" spans="2:12">
      <c r="B422" s="37" t="s">
        <v>53</v>
      </c>
      <c r="C422" s="37"/>
      <c r="D422" s="37"/>
      <c r="E422" s="37"/>
      <c r="F422" s="37"/>
      <c r="G422" s="37"/>
      <c r="H422" s="37"/>
      <c r="I422" s="37"/>
      <c r="J422" s="37"/>
      <c r="K422" s="37"/>
      <c r="L422" s="37"/>
    </row>
  </sheetData>
  <mergeCells count="42">
    <mergeCell ref="B413:L413"/>
    <mergeCell ref="B408:L408"/>
    <mergeCell ref="B403:L403"/>
    <mergeCell ref="B409:L409"/>
    <mergeCell ref="B405:L405"/>
    <mergeCell ref="B412:L412"/>
    <mergeCell ref="B1:L1"/>
    <mergeCell ref="B391:L391"/>
    <mergeCell ref="L375:L387"/>
    <mergeCell ref="B406:L406"/>
    <mergeCell ref="B392:L392"/>
    <mergeCell ref="B388:L388"/>
    <mergeCell ref="B393:L393"/>
    <mergeCell ref="B394:L394"/>
    <mergeCell ref="L291:L300"/>
    <mergeCell ref="L321:L363"/>
    <mergeCell ref="L364:L374"/>
    <mergeCell ref="B389:L389"/>
    <mergeCell ref="B390:L390"/>
    <mergeCell ref="B395:L395"/>
    <mergeCell ref="B2:L2"/>
    <mergeCell ref="L301:L318"/>
    <mergeCell ref="B401:L401"/>
    <mergeCell ref="B402:L402"/>
    <mergeCell ref="B407:L407"/>
    <mergeCell ref="B404:L404"/>
    <mergeCell ref="B400:L400"/>
    <mergeCell ref="B396:L396"/>
    <mergeCell ref="B398:L398"/>
    <mergeCell ref="B399:L399"/>
    <mergeCell ref="B397:L397"/>
    <mergeCell ref="B420:L420"/>
    <mergeCell ref="B421:L421"/>
    <mergeCell ref="B422:L422"/>
    <mergeCell ref="B418:L418"/>
    <mergeCell ref="B419:L419"/>
    <mergeCell ref="B417:L417"/>
    <mergeCell ref="B414:L414"/>
    <mergeCell ref="B415:L415"/>
    <mergeCell ref="B416:L416"/>
    <mergeCell ref="B410:L410"/>
    <mergeCell ref="B411:L411"/>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FE0-A5E2-467C-B7DB-66D98EF41AB7}">
  <dimension ref="A1:D5"/>
  <sheetViews>
    <sheetView workbookViewId="0">
      <selection activeCell="D4" sqref="D4"/>
    </sheetView>
  </sheetViews>
  <sheetFormatPr defaultRowHeight="18.75"/>
  <cols>
    <col min="1" max="1" width="20" customWidth="1"/>
    <col min="2" max="4" width="10.875" customWidth="1"/>
  </cols>
  <sheetData>
    <row r="1" spans="1:4" s="6" customFormat="1">
      <c r="B1" s="6" t="s">
        <v>63</v>
      </c>
      <c r="C1" s="6" t="s">
        <v>64</v>
      </c>
      <c r="D1" s="6" t="s">
        <v>65</v>
      </c>
    </row>
    <row r="2" spans="1:4">
      <c r="A2" t="s">
        <v>62</v>
      </c>
      <c r="B2">
        <f>5/1000</f>
        <v>5.0000000000000001E-3</v>
      </c>
      <c r="C2">
        <f>8.5/1000</f>
        <v>8.5000000000000006E-3</v>
      </c>
      <c r="D2">
        <f>SUM(B2:C2)</f>
        <v>1.3500000000000002E-2</v>
      </c>
    </row>
    <row r="3" spans="1:4">
      <c r="A3" t="s">
        <v>66</v>
      </c>
      <c r="B3">
        <f>6/1000</f>
        <v>6.0000000000000001E-3</v>
      </c>
      <c r="C3">
        <f>9.5/1000</f>
        <v>9.4999999999999998E-3</v>
      </c>
      <c r="D3">
        <f>SUM(B3:C3)</f>
        <v>1.55E-2</v>
      </c>
    </row>
    <row r="4" spans="1:4">
      <c r="A4" t="s">
        <v>67</v>
      </c>
      <c r="B4">
        <f>6/1000</f>
        <v>6.0000000000000001E-3</v>
      </c>
      <c r="C4">
        <f>10.5/1000</f>
        <v>1.0500000000000001E-2</v>
      </c>
      <c r="D4">
        <f>SUM(B4:C4)</f>
        <v>1.6500000000000001E-2</v>
      </c>
    </row>
    <row r="5" spans="1:4">
      <c r="A5" t="s">
        <v>144</v>
      </c>
      <c r="B5">
        <v>0</v>
      </c>
      <c r="C5">
        <v>0</v>
      </c>
      <c r="D5">
        <v>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AC777-F947-4214-993F-C01F7718AE2E}">
  <dimension ref="A1:C285"/>
  <sheetViews>
    <sheetView workbookViewId="0">
      <selection activeCell="B9" sqref="B9"/>
    </sheetView>
  </sheetViews>
  <sheetFormatPr defaultRowHeight="18.75"/>
  <sheetData>
    <row r="1" spans="1:3">
      <c r="A1" t="s">
        <v>57</v>
      </c>
      <c r="B1" t="s">
        <v>72</v>
      </c>
    </row>
    <row r="2" spans="1:3">
      <c r="A2">
        <f>IF(社会保険料!E12&gt;基礎データ!$B$5,社会保険料!B12,0)</f>
        <v>0</v>
      </c>
      <c r="B2">
        <f ca="1">IF(基礎データ!$B$17&lt;88000,0,0)</f>
        <v>0</v>
      </c>
    </row>
    <row r="3" spans="1:3">
      <c r="A3">
        <f>IF(AND(社会保険料!C13&lt;=基礎データ!$B$5,社会保険料!E13&gt;基礎データ!$B$5),社会保険料!B13,0)</f>
        <v>0</v>
      </c>
      <c r="B3">
        <f ca="1">IF(AND('源泉徴収(月額)'!B10&lt;=基礎データ!$B$17,基礎データ!$B$17&lt;'源泉徴収(月額)'!C10),'源泉徴収(月額)'!A10,0)</f>
        <v>0</v>
      </c>
      <c r="C3">
        <f ca="1">IF(B3&gt;0,IF(基礎データ!$B$4=0,LOOKUP(計算シート!B3,'源泉徴収(月額)'!$A$10:$A$350,'源泉徴収(月額)'!$D$10:$D$350),IF(基礎データ!$B$4=1,LOOKUP(計算シート!B3,'源泉徴収(月額)'!$A$10:$A$350,'源泉徴収(月額)'!$E$10:$E$350),IF(基礎データ!$B$4=2,LOOKUP(計算シート!B3,'源泉徴収(月額)'!$A$10:$A$350,'源泉徴収(月額)'!$F$10:$F$350),IF(基礎データ!$B$4=3,LOOKUP(計算シート!B3,'源泉徴収(月額)'!$A$10:$A$350,'源泉徴収(月額)'!$G$10:$G$350),IF(基礎データ!$B$4=4,LOOKUP(計算シート!B3,'源泉徴収(月額)'!$A$10:$A$350,'源泉徴収(月額)'!$H$10:$H$350),IF(基礎データ!$B$4=5,LOOKUP(計算シート!B3,'源泉徴収(月額)'!$A$10:$A$350,'源泉徴収(月額)'!$I$10:$I$350),IF(基礎データ!$B$4=6,LOOKUP(計算シート!B3,'源泉徴収(月額)'!$A$10:$A$350,'源泉徴収(月額)'!$J$10:$J$350),IF(基礎データ!$B$4=7,LOOKUP(計算シート!B3,'源泉徴収(月額)'!$A$10:$A$350,'源泉徴収(月額)'!$K$10:$K$350),0)))))))),0)</f>
        <v>0</v>
      </c>
    </row>
    <row r="4" spans="1:3">
      <c r="A4">
        <f>IF(AND(社会保険料!C14&lt;=基礎データ!$B$5,社会保険料!E14&gt;基礎データ!$B$5),社会保険料!B14,0)</f>
        <v>0</v>
      </c>
      <c r="B4">
        <f ca="1">IF(AND('源泉徴収(月額)'!B11&lt;=基礎データ!$B$17,基礎データ!$B$17&lt;'源泉徴収(月額)'!C11),'源泉徴収(月額)'!A11,0)</f>
        <v>0</v>
      </c>
      <c r="C4">
        <f ca="1">IF(B4&gt;0,IF(基礎データ!$B$4=0,LOOKUP(計算シート!B4,'源泉徴収(月額)'!$A$10:$A$350,'源泉徴収(月額)'!$D$10:$D$350),IF(基礎データ!$B$4=1,LOOKUP(計算シート!B4,'源泉徴収(月額)'!$A$10:$A$350,'源泉徴収(月額)'!$E$10:$E$350),IF(基礎データ!$B$4=2,LOOKUP(計算シート!B4,'源泉徴収(月額)'!$A$10:$A$350,'源泉徴収(月額)'!$F$10:$F$350),IF(基礎データ!$B$4=3,LOOKUP(計算シート!B4,'源泉徴収(月額)'!$A$10:$A$350,'源泉徴収(月額)'!$G$10:$G$350),IF(基礎データ!$B$4=4,LOOKUP(計算シート!B4,'源泉徴収(月額)'!$A$10:$A$350,'源泉徴収(月額)'!$H$10:$H$350),IF(基礎データ!$B$4=5,LOOKUP(計算シート!B4,'源泉徴収(月額)'!$A$10:$A$350,'源泉徴収(月額)'!$I$10:$I$350),IF(基礎データ!$B$4=6,LOOKUP(計算シート!B4,'源泉徴収(月額)'!$A$10:$A$350,'源泉徴収(月額)'!$J$10:$J$350),IF(基礎データ!$B$4=7,LOOKUP(計算シート!B4,'源泉徴収(月額)'!$A$10:$A$350,'源泉徴収(月額)'!$K$10:$K$350),0)))))))),0)</f>
        <v>0</v>
      </c>
    </row>
    <row r="5" spans="1:3">
      <c r="A5">
        <f>IF(AND(社会保険料!C15&lt;=基礎データ!$B$5,社会保険料!E15&gt;基礎データ!$B$5),社会保険料!B15,0)</f>
        <v>0</v>
      </c>
      <c r="B5">
        <f ca="1">IF(AND('源泉徴収(月額)'!B12&lt;=基礎データ!$B$17,基礎データ!$B$17&lt;'源泉徴収(月額)'!C12),'源泉徴収(月額)'!A12,0)</f>
        <v>0</v>
      </c>
      <c r="C5">
        <f ca="1">IF(B5&gt;0,IF(基礎データ!$B$4=0,LOOKUP(計算シート!B5,'源泉徴収(月額)'!$A$10:$A$350,'源泉徴収(月額)'!$D$10:$D$350),IF(基礎データ!$B$4=1,LOOKUP(計算シート!B5,'源泉徴収(月額)'!$A$10:$A$350,'源泉徴収(月額)'!$E$10:$E$350),IF(基礎データ!$B$4=2,LOOKUP(計算シート!B5,'源泉徴収(月額)'!$A$10:$A$350,'源泉徴収(月額)'!$F$10:$F$350),IF(基礎データ!$B$4=3,LOOKUP(計算シート!B5,'源泉徴収(月額)'!$A$10:$A$350,'源泉徴収(月額)'!$G$10:$G$350),IF(基礎データ!$B$4=4,LOOKUP(計算シート!B5,'源泉徴収(月額)'!$A$10:$A$350,'源泉徴収(月額)'!$H$10:$H$350),IF(基礎データ!$B$4=5,LOOKUP(計算シート!B5,'源泉徴収(月額)'!$A$10:$A$350,'源泉徴収(月額)'!$I$10:$I$350),IF(基礎データ!$B$4=6,LOOKUP(計算シート!B5,'源泉徴収(月額)'!$A$10:$A$350,'源泉徴収(月額)'!$J$10:$J$350),IF(基礎データ!$B$4=7,LOOKUP(計算シート!B5,'源泉徴収(月額)'!$A$10:$A$350,'源泉徴収(月額)'!$K$10:$K$350),0)))))))),0)</f>
        <v>0</v>
      </c>
    </row>
    <row r="6" spans="1:3">
      <c r="A6">
        <f>IF(AND(社会保険料!C16&lt;=基礎データ!$B$5,社会保険料!E16&gt;基礎データ!$B$5),社会保険料!B16,0)</f>
        <v>0</v>
      </c>
      <c r="B6">
        <f ca="1">IF(AND('源泉徴収(月額)'!B13&lt;=基礎データ!$B$17,基礎データ!$B$17&lt;'源泉徴収(月額)'!C13),'源泉徴収(月額)'!A13,0)</f>
        <v>0</v>
      </c>
      <c r="C6">
        <f ca="1">IF(B6&gt;0,IF(基礎データ!$B$4=0,LOOKUP(計算シート!B6,'源泉徴収(月額)'!$A$10:$A$350,'源泉徴収(月額)'!$D$10:$D$350),IF(基礎データ!$B$4=1,LOOKUP(計算シート!B6,'源泉徴収(月額)'!$A$10:$A$350,'源泉徴収(月額)'!$E$10:$E$350),IF(基礎データ!$B$4=2,LOOKUP(計算シート!B6,'源泉徴収(月額)'!$A$10:$A$350,'源泉徴収(月額)'!$F$10:$F$350),IF(基礎データ!$B$4=3,LOOKUP(計算シート!B6,'源泉徴収(月額)'!$A$10:$A$350,'源泉徴収(月額)'!$G$10:$G$350),IF(基礎データ!$B$4=4,LOOKUP(計算シート!B6,'源泉徴収(月額)'!$A$10:$A$350,'源泉徴収(月額)'!$H$10:$H$350),IF(基礎データ!$B$4=5,LOOKUP(計算シート!B6,'源泉徴収(月額)'!$A$10:$A$350,'源泉徴収(月額)'!$I$10:$I$350),IF(基礎データ!$B$4=6,LOOKUP(計算シート!B6,'源泉徴収(月額)'!$A$10:$A$350,'源泉徴収(月額)'!$J$10:$J$350),IF(基礎データ!$B$4=7,LOOKUP(計算シート!B6,'源泉徴収(月額)'!$A$10:$A$350,'源泉徴収(月額)'!$K$10:$K$350),0)))))))),0)</f>
        <v>0</v>
      </c>
    </row>
    <row r="7" spans="1:3">
      <c r="A7">
        <f>IF(AND(社会保険料!C17&lt;=基礎データ!$B$5,社会保険料!E17&gt;基礎データ!$B$5),社会保険料!B17,0)</f>
        <v>0</v>
      </c>
      <c r="B7">
        <f ca="1">IF(AND('源泉徴収(月額)'!B14&lt;=基礎データ!$B$17,基礎データ!$B$17&lt;'源泉徴収(月額)'!C14),'源泉徴収(月額)'!A14,0)</f>
        <v>0</v>
      </c>
      <c r="C7">
        <f ca="1">IF(B7&gt;0,IF(基礎データ!$B$4=0,LOOKUP(計算シート!B7,'源泉徴収(月額)'!$A$10:$A$350,'源泉徴収(月額)'!$D$10:$D$350),IF(基礎データ!$B$4=1,LOOKUP(計算シート!B7,'源泉徴収(月額)'!$A$10:$A$350,'源泉徴収(月額)'!$E$10:$E$350),IF(基礎データ!$B$4=2,LOOKUP(計算シート!B7,'源泉徴収(月額)'!$A$10:$A$350,'源泉徴収(月額)'!$F$10:$F$350),IF(基礎データ!$B$4=3,LOOKUP(計算シート!B7,'源泉徴収(月額)'!$A$10:$A$350,'源泉徴収(月額)'!$G$10:$G$350),IF(基礎データ!$B$4=4,LOOKUP(計算シート!B7,'源泉徴収(月額)'!$A$10:$A$350,'源泉徴収(月額)'!$H$10:$H$350),IF(基礎データ!$B$4=5,LOOKUP(計算シート!B7,'源泉徴収(月額)'!$A$10:$A$350,'源泉徴収(月額)'!$I$10:$I$350),IF(基礎データ!$B$4=6,LOOKUP(計算シート!B7,'源泉徴収(月額)'!$A$10:$A$350,'源泉徴収(月額)'!$J$10:$J$350),IF(基礎データ!$B$4=7,LOOKUP(計算シート!B7,'源泉徴収(月額)'!$A$10:$A$350,'源泉徴収(月額)'!$K$10:$K$350),0)))))))),0)</f>
        <v>0</v>
      </c>
    </row>
    <row r="8" spans="1:3">
      <c r="A8">
        <f>IF(AND(社会保険料!C18&lt;=基礎データ!$B$5,社会保険料!E18&gt;基礎データ!$B$5),社会保険料!B18,0)</f>
        <v>0</v>
      </c>
      <c r="B8">
        <f ca="1">IF(AND('源泉徴収(月額)'!B15&lt;=基礎データ!$B$17,基礎データ!$B$17&lt;'源泉徴収(月額)'!C15),'源泉徴収(月額)'!A15,0)</f>
        <v>0</v>
      </c>
      <c r="C8">
        <f ca="1">IF(B8&gt;0,IF(基礎データ!$B$4=0,LOOKUP(計算シート!B8,'源泉徴収(月額)'!$A$10:$A$350,'源泉徴収(月額)'!$D$10:$D$350),IF(基礎データ!$B$4=1,LOOKUP(計算シート!B8,'源泉徴収(月額)'!$A$10:$A$350,'源泉徴収(月額)'!$E$10:$E$350),IF(基礎データ!$B$4=2,LOOKUP(計算シート!B8,'源泉徴収(月額)'!$A$10:$A$350,'源泉徴収(月額)'!$F$10:$F$350),IF(基礎データ!$B$4=3,LOOKUP(計算シート!B8,'源泉徴収(月額)'!$A$10:$A$350,'源泉徴収(月額)'!$G$10:$G$350),IF(基礎データ!$B$4=4,LOOKUP(計算シート!B8,'源泉徴収(月額)'!$A$10:$A$350,'源泉徴収(月額)'!$H$10:$H$350),IF(基礎データ!$B$4=5,LOOKUP(計算シート!B8,'源泉徴収(月額)'!$A$10:$A$350,'源泉徴収(月額)'!$I$10:$I$350),IF(基礎データ!$B$4=6,LOOKUP(計算シート!B8,'源泉徴収(月額)'!$A$10:$A$350,'源泉徴収(月額)'!$J$10:$J$350),IF(基礎データ!$B$4=7,LOOKUP(計算シート!B8,'源泉徴収(月額)'!$A$10:$A$350,'源泉徴収(月額)'!$K$10:$K$350),0)))))))),0)</f>
        <v>0</v>
      </c>
    </row>
    <row r="9" spans="1:3">
      <c r="A9">
        <f>IF(AND(社会保険料!C19&lt;=基礎データ!$B$5,社会保険料!E19&gt;基礎データ!$B$5),社会保険料!B19,0)</f>
        <v>0</v>
      </c>
      <c r="B9">
        <f ca="1">IF(AND('源泉徴収(月額)'!B16&lt;=基礎データ!$B$17,基礎データ!$B$17&lt;'源泉徴収(月額)'!C16),'源泉徴収(月額)'!A16,0)</f>
        <v>0</v>
      </c>
      <c r="C9">
        <f ca="1">IF(B9&gt;0,IF(基礎データ!$B$4=0,LOOKUP(計算シート!B9,'源泉徴収(月額)'!$A$10:$A$350,'源泉徴収(月額)'!$D$10:$D$350),IF(基礎データ!$B$4=1,LOOKUP(計算シート!B9,'源泉徴収(月額)'!$A$10:$A$350,'源泉徴収(月額)'!$E$10:$E$350),IF(基礎データ!$B$4=2,LOOKUP(計算シート!B9,'源泉徴収(月額)'!$A$10:$A$350,'源泉徴収(月額)'!$F$10:$F$350),IF(基礎データ!$B$4=3,LOOKUP(計算シート!B9,'源泉徴収(月額)'!$A$10:$A$350,'源泉徴収(月額)'!$G$10:$G$350),IF(基礎データ!$B$4=4,LOOKUP(計算シート!B9,'源泉徴収(月額)'!$A$10:$A$350,'源泉徴収(月額)'!$H$10:$H$350),IF(基礎データ!$B$4=5,LOOKUP(計算シート!B9,'源泉徴収(月額)'!$A$10:$A$350,'源泉徴収(月額)'!$I$10:$I$350),IF(基礎データ!$B$4=6,LOOKUP(計算シート!B9,'源泉徴収(月額)'!$A$10:$A$350,'源泉徴収(月額)'!$J$10:$J$350),IF(基礎データ!$B$4=7,LOOKUP(計算シート!B9,'源泉徴収(月額)'!$A$10:$A$350,'源泉徴収(月額)'!$K$10:$K$350),0)))))))),0)</f>
        <v>0</v>
      </c>
    </row>
    <row r="10" spans="1:3">
      <c r="A10">
        <f>IF(AND(社会保険料!C20&lt;=基礎データ!$B$5,社会保険料!E20&gt;基礎データ!$B$5),社会保険料!B20,0)</f>
        <v>0</v>
      </c>
      <c r="B10">
        <f ca="1">IF(AND('源泉徴収(月額)'!B17&lt;=基礎データ!$B$17,基礎データ!$B$17&lt;'源泉徴収(月額)'!C17),'源泉徴収(月額)'!A17,0)</f>
        <v>0</v>
      </c>
      <c r="C10">
        <f ca="1">IF(B10&gt;0,IF(基礎データ!$B$4=0,LOOKUP(計算シート!B10,'源泉徴収(月額)'!$A$10:$A$350,'源泉徴収(月額)'!$D$10:$D$350),IF(基礎データ!$B$4=1,LOOKUP(計算シート!B10,'源泉徴収(月額)'!$A$10:$A$350,'源泉徴収(月額)'!$E$10:$E$350),IF(基礎データ!$B$4=2,LOOKUP(計算シート!B10,'源泉徴収(月額)'!$A$10:$A$350,'源泉徴収(月額)'!$F$10:$F$350),IF(基礎データ!$B$4=3,LOOKUP(計算シート!B10,'源泉徴収(月額)'!$A$10:$A$350,'源泉徴収(月額)'!$G$10:$G$350),IF(基礎データ!$B$4=4,LOOKUP(計算シート!B10,'源泉徴収(月額)'!$A$10:$A$350,'源泉徴収(月額)'!$H$10:$H$350),IF(基礎データ!$B$4=5,LOOKUP(計算シート!B10,'源泉徴収(月額)'!$A$10:$A$350,'源泉徴収(月額)'!$I$10:$I$350),IF(基礎データ!$B$4=6,LOOKUP(計算シート!B10,'源泉徴収(月額)'!$A$10:$A$350,'源泉徴収(月額)'!$J$10:$J$350),IF(基礎データ!$B$4=7,LOOKUP(計算シート!B10,'源泉徴収(月額)'!$A$10:$A$350,'源泉徴収(月額)'!$K$10:$K$350),0)))))))),0)</f>
        <v>0</v>
      </c>
    </row>
    <row r="11" spans="1:3">
      <c r="A11">
        <f>IF(AND(社会保険料!C21&lt;=基礎データ!$B$5,社会保険料!E21&gt;基礎データ!$B$5),社会保険料!B21,0)</f>
        <v>0</v>
      </c>
      <c r="B11">
        <f ca="1">IF(AND('源泉徴収(月額)'!B18&lt;=基礎データ!$B$17,基礎データ!$B$17&lt;'源泉徴収(月額)'!C18),'源泉徴収(月額)'!A18,0)</f>
        <v>0</v>
      </c>
      <c r="C11">
        <f ca="1">IF(B11&gt;0,IF(基礎データ!$B$4=0,LOOKUP(計算シート!B11,'源泉徴収(月額)'!$A$10:$A$350,'源泉徴収(月額)'!$D$10:$D$350),IF(基礎データ!$B$4=1,LOOKUP(計算シート!B11,'源泉徴収(月額)'!$A$10:$A$350,'源泉徴収(月額)'!$E$10:$E$350),IF(基礎データ!$B$4=2,LOOKUP(計算シート!B11,'源泉徴収(月額)'!$A$10:$A$350,'源泉徴収(月額)'!$F$10:$F$350),IF(基礎データ!$B$4=3,LOOKUP(計算シート!B11,'源泉徴収(月額)'!$A$10:$A$350,'源泉徴収(月額)'!$G$10:$G$350),IF(基礎データ!$B$4=4,LOOKUP(計算シート!B11,'源泉徴収(月額)'!$A$10:$A$350,'源泉徴収(月額)'!$H$10:$H$350),IF(基礎データ!$B$4=5,LOOKUP(計算シート!B11,'源泉徴収(月額)'!$A$10:$A$350,'源泉徴収(月額)'!$I$10:$I$350),IF(基礎データ!$B$4=6,LOOKUP(計算シート!B11,'源泉徴収(月額)'!$A$10:$A$350,'源泉徴収(月額)'!$J$10:$J$350),IF(基礎データ!$B$4=7,LOOKUP(計算シート!B11,'源泉徴収(月額)'!$A$10:$A$350,'源泉徴収(月額)'!$K$10:$K$350),0)))))))),0)</f>
        <v>0</v>
      </c>
    </row>
    <row r="12" spans="1:3">
      <c r="A12">
        <f>IF(AND(社会保険料!C22&lt;=基礎データ!$B$5,社会保険料!E22&gt;基礎データ!$B$5),社会保険料!B22,0)</f>
        <v>0</v>
      </c>
      <c r="B12">
        <f ca="1">IF(AND('源泉徴収(月額)'!B19&lt;=基礎データ!$B$17,基礎データ!$B$17&lt;'源泉徴収(月額)'!C19),'源泉徴収(月額)'!A19,0)</f>
        <v>0</v>
      </c>
      <c r="C12">
        <f ca="1">IF(B12&gt;0,IF(基礎データ!$B$4=0,LOOKUP(計算シート!B12,'源泉徴収(月額)'!$A$10:$A$350,'源泉徴収(月額)'!$D$10:$D$350),IF(基礎データ!$B$4=1,LOOKUP(計算シート!B12,'源泉徴収(月額)'!$A$10:$A$350,'源泉徴収(月額)'!$E$10:$E$350),IF(基礎データ!$B$4=2,LOOKUP(計算シート!B12,'源泉徴収(月額)'!$A$10:$A$350,'源泉徴収(月額)'!$F$10:$F$350),IF(基礎データ!$B$4=3,LOOKUP(計算シート!B12,'源泉徴収(月額)'!$A$10:$A$350,'源泉徴収(月額)'!$G$10:$G$350),IF(基礎データ!$B$4=4,LOOKUP(計算シート!B12,'源泉徴収(月額)'!$A$10:$A$350,'源泉徴収(月額)'!$H$10:$H$350),IF(基礎データ!$B$4=5,LOOKUP(計算シート!B12,'源泉徴収(月額)'!$A$10:$A$350,'源泉徴収(月額)'!$I$10:$I$350),IF(基礎データ!$B$4=6,LOOKUP(計算シート!B12,'源泉徴収(月額)'!$A$10:$A$350,'源泉徴収(月額)'!$J$10:$J$350),IF(基礎データ!$B$4=7,LOOKUP(計算シート!B12,'源泉徴収(月額)'!$A$10:$A$350,'源泉徴収(月額)'!$K$10:$K$350),0)))))))),0)</f>
        <v>0</v>
      </c>
    </row>
    <row r="13" spans="1:3">
      <c r="A13">
        <f>IF(AND(社会保険料!C23&lt;=基礎データ!$B$5,社会保険料!E23&gt;基礎データ!$B$5),社会保険料!B23,0)</f>
        <v>0</v>
      </c>
      <c r="B13">
        <f ca="1">IF(AND('源泉徴収(月額)'!B20&lt;=基礎データ!$B$17,基礎データ!$B$17&lt;'源泉徴収(月額)'!C20),'源泉徴収(月額)'!A20,0)</f>
        <v>0</v>
      </c>
      <c r="C13">
        <f ca="1">IF(B13&gt;0,IF(基礎データ!$B$4=0,LOOKUP(計算シート!B13,'源泉徴収(月額)'!$A$10:$A$350,'源泉徴収(月額)'!$D$10:$D$350),IF(基礎データ!$B$4=1,LOOKUP(計算シート!B13,'源泉徴収(月額)'!$A$10:$A$350,'源泉徴収(月額)'!$E$10:$E$350),IF(基礎データ!$B$4=2,LOOKUP(計算シート!B13,'源泉徴収(月額)'!$A$10:$A$350,'源泉徴収(月額)'!$F$10:$F$350),IF(基礎データ!$B$4=3,LOOKUP(計算シート!B13,'源泉徴収(月額)'!$A$10:$A$350,'源泉徴収(月額)'!$G$10:$G$350),IF(基礎データ!$B$4=4,LOOKUP(計算シート!B13,'源泉徴収(月額)'!$A$10:$A$350,'源泉徴収(月額)'!$H$10:$H$350),IF(基礎データ!$B$4=5,LOOKUP(計算シート!B13,'源泉徴収(月額)'!$A$10:$A$350,'源泉徴収(月額)'!$I$10:$I$350),IF(基礎データ!$B$4=6,LOOKUP(計算シート!B13,'源泉徴収(月額)'!$A$10:$A$350,'源泉徴収(月額)'!$J$10:$J$350),IF(基礎データ!$B$4=7,LOOKUP(計算シート!B13,'源泉徴収(月額)'!$A$10:$A$350,'源泉徴収(月額)'!$K$10:$K$350),0)))))))),0)</f>
        <v>0</v>
      </c>
    </row>
    <row r="14" spans="1:3">
      <c r="A14">
        <f>IF(AND(社会保険料!C24&lt;=基礎データ!$B$5,社会保険料!E24&gt;基礎データ!$B$5),社会保険料!B24,0)</f>
        <v>0</v>
      </c>
      <c r="B14">
        <f ca="1">IF(AND('源泉徴収(月額)'!B21&lt;=基礎データ!$B$17,基礎データ!$B$17&lt;'源泉徴収(月額)'!C21),'源泉徴収(月額)'!A21,0)</f>
        <v>0</v>
      </c>
      <c r="C14">
        <f ca="1">IF(B14&gt;0,IF(基礎データ!$B$4=0,LOOKUP(計算シート!B14,'源泉徴収(月額)'!$A$10:$A$350,'源泉徴収(月額)'!$D$10:$D$350),IF(基礎データ!$B$4=1,LOOKUP(計算シート!B14,'源泉徴収(月額)'!$A$10:$A$350,'源泉徴収(月額)'!$E$10:$E$350),IF(基礎データ!$B$4=2,LOOKUP(計算シート!B14,'源泉徴収(月額)'!$A$10:$A$350,'源泉徴収(月額)'!$F$10:$F$350),IF(基礎データ!$B$4=3,LOOKUP(計算シート!B14,'源泉徴収(月額)'!$A$10:$A$350,'源泉徴収(月額)'!$G$10:$G$350),IF(基礎データ!$B$4=4,LOOKUP(計算シート!B14,'源泉徴収(月額)'!$A$10:$A$350,'源泉徴収(月額)'!$H$10:$H$350),IF(基礎データ!$B$4=5,LOOKUP(計算シート!B14,'源泉徴収(月額)'!$A$10:$A$350,'源泉徴収(月額)'!$I$10:$I$350),IF(基礎データ!$B$4=6,LOOKUP(計算シート!B14,'源泉徴収(月額)'!$A$10:$A$350,'源泉徴収(月額)'!$J$10:$J$350),IF(基礎データ!$B$4=7,LOOKUP(計算シート!B14,'源泉徴収(月額)'!$A$10:$A$350,'源泉徴収(月額)'!$K$10:$K$350),0)))))))),0)</f>
        <v>0</v>
      </c>
    </row>
    <row r="15" spans="1:3">
      <c r="A15">
        <f>IF(AND(社会保険料!C25&lt;=基礎データ!$B$5,社会保険料!E25&gt;基礎データ!$B$5),社会保険料!B25,0)</f>
        <v>0</v>
      </c>
      <c r="B15">
        <f ca="1">IF(AND('源泉徴収(月額)'!B22&lt;=基礎データ!$B$17,基礎データ!$B$17&lt;'源泉徴収(月額)'!C22),'源泉徴収(月額)'!A22,0)</f>
        <v>0</v>
      </c>
      <c r="C15">
        <f ca="1">IF(B15&gt;0,IF(基礎データ!$B$4=0,LOOKUP(計算シート!B15,'源泉徴収(月額)'!$A$10:$A$350,'源泉徴収(月額)'!$D$10:$D$350),IF(基礎データ!$B$4=1,LOOKUP(計算シート!B15,'源泉徴収(月額)'!$A$10:$A$350,'源泉徴収(月額)'!$E$10:$E$350),IF(基礎データ!$B$4=2,LOOKUP(計算シート!B15,'源泉徴収(月額)'!$A$10:$A$350,'源泉徴収(月額)'!$F$10:$F$350),IF(基礎データ!$B$4=3,LOOKUP(計算シート!B15,'源泉徴収(月額)'!$A$10:$A$350,'源泉徴収(月額)'!$G$10:$G$350),IF(基礎データ!$B$4=4,LOOKUP(計算シート!B15,'源泉徴収(月額)'!$A$10:$A$350,'源泉徴収(月額)'!$H$10:$H$350),IF(基礎データ!$B$4=5,LOOKUP(計算シート!B15,'源泉徴収(月額)'!$A$10:$A$350,'源泉徴収(月額)'!$I$10:$I$350),IF(基礎データ!$B$4=6,LOOKUP(計算シート!B15,'源泉徴収(月額)'!$A$10:$A$350,'源泉徴収(月額)'!$J$10:$J$350),IF(基礎データ!$B$4=7,LOOKUP(計算シート!B15,'源泉徴収(月額)'!$A$10:$A$350,'源泉徴収(月額)'!$K$10:$K$350),0)))))))),0)</f>
        <v>0</v>
      </c>
    </row>
    <row r="16" spans="1:3">
      <c r="A16">
        <f>IF(AND(社会保険料!C26&lt;=基礎データ!$B$5,社会保険料!E26&gt;基礎データ!$B$5),社会保険料!B26,0)</f>
        <v>0</v>
      </c>
      <c r="B16">
        <f ca="1">IF(AND('源泉徴収(月額)'!B23&lt;=基礎データ!$B$17,基礎データ!$B$17&lt;'源泉徴収(月額)'!C23),'源泉徴収(月額)'!A23,0)</f>
        <v>0</v>
      </c>
      <c r="C16">
        <f ca="1">IF(B16&gt;0,IF(基礎データ!$B$4=0,LOOKUP(計算シート!B16,'源泉徴収(月額)'!$A$10:$A$350,'源泉徴収(月額)'!$D$10:$D$350),IF(基礎データ!$B$4=1,LOOKUP(計算シート!B16,'源泉徴収(月額)'!$A$10:$A$350,'源泉徴収(月額)'!$E$10:$E$350),IF(基礎データ!$B$4=2,LOOKUP(計算シート!B16,'源泉徴収(月額)'!$A$10:$A$350,'源泉徴収(月額)'!$F$10:$F$350),IF(基礎データ!$B$4=3,LOOKUP(計算シート!B16,'源泉徴収(月額)'!$A$10:$A$350,'源泉徴収(月額)'!$G$10:$G$350),IF(基礎データ!$B$4=4,LOOKUP(計算シート!B16,'源泉徴収(月額)'!$A$10:$A$350,'源泉徴収(月額)'!$H$10:$H$350),IF(基礎データ!$B$4=5,LOOKUP(計算シート!B16,'源泉徴収(月額)'!$A$10:$A$350,'源泉徴収(月額)'!$I$10:$I$350),IF(基礎データ!$B$4=6,LOOKUP(計算シート!B16,'源泉徴収(月額)'!$A$10:$A$350,'源泉徴収(月額)'!$J$10:$J$350),IF(基礎データ!$B$4=7,LOOKUP(計算シート!B16,'源泉徴収(月額)'!$A$10:$A$350,'源泉徴収(月額)'!$K$10:$K$350),0)))))))),0)</f>
        <v>0</v>
      </c>
    </row>
    <row r="17" spans="1:3">
      <c r="A17">
        <f>IF(AND(社会保険料!C27&lt;=基礎データ!$B$5,社会保険料!E27&gt;基礎データ!$B$5),社会保険料!B27,0)</f>
        <v>200000</v>
      </c>
      <c r="B17">
        <f ca="1">IF(AND('源泉徴収(月額)'!B24&lt;=基礎データ!$B$17,基礎データ!$B$17&lt;'源泉徴収(月額)'!C24),'源泉徴収(月額)'!A24,0)</f>
        <v>0</v>
      </c>
      <c r="C17">
        <f ca="1">IF(B17&gt;0,IF(基礎データ!$B$4=0,LOOKUP(計算シート!B17,'源泉徴収(月額)'!$A$10:$A$350,'源泉徴収(月額)'!$D$10:$D$350),IF(基礎データ!$B$4=1,LOOKUP(計算シート!B17,'源泉徴収(月額)'!$A$10:$A$350,'源泉徴収(月額)'!$E$10:$E$350),IF(基礎データ!$B$4=2,LOOKUP(計算シート!B17,'源泉徴収(月額)'!$A$10:$A$350,'源泉徴収(月額)'!$F$10:$F$350),IF(基礎データ!$B$4=3,LOOKUP(計算シート!B17,'源泉徴収(月額)'!$A$10:$A$350,'源泉徴収(月額)'!$G$10:$G$350),IF(基礎データ!$B$4=4,LOOKUP(計算シート!B17,'源泉徴収(月額)'!$A$10:$A$350,'源泉徴収(月額)'!$H$10:$H$350),IF(基礎データ!$B$4=5,LOOKUP(計算シート!B17,'源泉徴収(月額)'!$A$10:$A$350,'源泉徴収(月額)'!$I$10:$I$350),IF(基礎データ!$B$4=6,LOOKUP(計算シート!B17,'源泉徴収(月額)'!$A$10:$A$350,'源泉徴収(月額)'!$J$10:$J$350),IF(基礎データ!$B$4=7,LOOKUP(計算シート!B17,'源泉徴収(月額)'!$A$10:$A$350,'源泉徴収(月額)'!$K$10:$K$350),0)))))))),0)</f>
        <v>0</v>
      </c>
    </row>
    <row r="18" spans="1:3">
      <c r="A18">
        <f>IF(AND(社会保険料!C28&lt;=基礎データ!$B$5,社会保険料!E28&gt;基礎データ!$B$5),社会保険料!B28,0)</f>
        <v>0</v>
      </c>
      <c r="B18">
        <f ca="1">IF(AND('源泉徴収(月額)'!B25&lt;=基礎データ!$B$17,基礎データ!$B$17&lt;'源泉徴収(月額)'!C25),'源泉徴収(月額)'!A25,0)</f>
        <v>0</v>
      </c>
      <c r="C18">
        <f ca="1">IF(B18&gt;0,IF(基礎データ!$B$4=0,LOOKUP(計算シート!B18,'源泉徴収(月額)'!$A$10:$A$350,'源泉徴収(月額)'!$D$10:$D$350),IF(基礎データ!$B$4=1,LOOKUP(計算シート!B18,'源泉徴収(月額)'!$A$10:$A$350,'源泉徴収(月額)'!$E$10:$E$350),IF(基礎データ!$B$4=2,LOOKUP(計算シート!B18,'源泉徴収(月額)'!$A$10:$A$350,'源泉徴収(月額)'!$F$10:$F$350),IF(基礎データ!$B$4=3,LOOKUP(計算シート!B18,'源泉徴収(月額)'!$A$10:$A$350,'源泉徴収(月額)'!$G$10:$G$350),IF(基礎データ!$B$4=4,LOOKUP(計算シート!B18,'源泉徴収(月額)'!$A$10:$A$350,'源泉徴収(月額)'!$H$10:$H$350),IF(基礎データ!$B$4=5,LOOKUP(計算シート!B18,'源泉徴収(月額)'!$A$10:$A$350,'源泉徴収(月額)'!$I$10:$I$350),IF(基礎データ!$B$4=6,LOOKUP(計算シート!B18,'源泉徴収(月額)'!$A$10:$A$350,'源泉徴収(月額)'!$J$10:$J$350),IF(基礎データ!$B$4=7,LOOKUP(計算シート!B18,'源泉徴収(月額)'!$A$10:$A$350,'源泉徴収(月額)'!$K$10:$K$350),0)))))))),0)</f>
        <v>0</v>
      </c>
    </row>
    <row r="19" spans="1:3">
      <c r="A19">
        <f>IF(AND(社会保険料!C29&lt;=基礎データ!$B$5,社会保険料!E29&gt;基礎データ!$B$5),社会保険料!B29,0)</f>
        <v>0</v>
      </c>
      <c r="B19">
        <f ca="1">IF(AND('源泉徴収(月額)'!B26&lt;=基礎データ!$B$17,基礎データ!$B$17&lt;'源泉徴収(月額)'!C26),'源泉徴収(月額)'!A26,0)</f>
        <v>0</v>
      </c>
      <c r="C19">
        <f ca="1">IF(B19&gt;0,IF(基礎データ!$B$4=0,LOOKUP(計算シート!B19,'源泉徴収(月額)'!$A$10:$A$350,'源泉徴収(月額)'!$D$10:$D$350),IF(基礎データ!$B$4=1,LOOKUP(計算シート!B19,'源泉徴収(月額)'!$A$10:$A$350,'源泉徴収(月額)'!$E$10:$E$350),IF(基礎データ!$B$4=2,LOOKUP(計算シート!B19,'源泉徴収(月額)'!$A$10:$A$350,'源泉徴収(月額)'!$F$10:$F$350),IF(基礎データ!$B$4=3,LOOKUP(計算シート!B19,'源泉徴収(月額)'!$A$10:$A$350,'源泉徴収(月額)'!$G$10:$G$350),IF(基礎データ!$B$4=4,LOOKUP(計算シート!B19,'源泉徴収(月額)'!$A$10:$A$350,'源泉徴収(月額)'!$H$10:$H$350),IF(基礎データ!$B$4=5,LOOKUP(計算シート!B19,'源泉徴収(月額)'!$A$10:$A$350,'源泉徴収(月額)'!$I$10:$I$350),IF(基礎データ!$B$4=6,LOOKUP(計算シート!B19,'源泉徴収(月額)'!$A$10:$A$350,'源泉徴収(月額)'!$J$10:$J$350),IF(基礎データ!$B$4=7,LOOKUP(計算シート!B19,'源泉徴収(月額)'!$A$10:$A$350,'源泉徴収(月額)'!$K$10:$K$350),0)))))))),0)</f>
        <v>0</v>
      </c>
    </row>
    <row r="20" spans="1:3">
      <c r="A20">
        <f>IF(AND(社会保険料!C30&lt;=基礎データ!$B$5,社会保険料!E30&gt;基礎データ!$B$5),社会保険料!B30,0)</f>
        <v>0</v>
      </c>
      <c r="B20">
        <f ca="1">IF(AND('源泉徴収(月額)'!B27&lt;=基礎データ!$B$17,基礎データ!$B$17&lt;'源泉徴収(月額)'!C27),'源泉徴収(月額)'!A27,0)</f>
        <v>0</v>
      </c>
      <c r="C20">
        <f ca="1">IF(B20&gt;0,IF(基礎データ!$B$4=0,LOOKUP(計算シート!B20,'源泉徴収(月額)'!$A$10:$A$350,'源泉徴収(月額)'!$D$10:$D$350),IF(基礎データ!$B$4=1,LOOKUP(計算シート!B20,'源泉徴収(月額)'!$A$10:$A$350,'源泉徴収(月額)'!$E$10:$E$350),IF(基礎データ!$B$4=2,LOOKUP(計算シート!B20,'源泉徴収(月額)'!$A$10:$A$350,'源泉徴収(月額)'!$F$10:$F$350),IF(基礎データ!$B$4=3,LOOKUP(計算シート!B20,'源泉徴収(月額)'!$A$10:$A$350,'源泉徴収(月額)'!$G$10:$G$350),IF(基礎データ!$B$4=4,LOOKUP(計算シート!B20,'源泉徴収(月額)'!$A$10:$A$350,'源泉徴収(月額)'!$H$10:$H$350),IF(基礎データ!$B$4=5,LOOKUP(計算シート!B20,'源泉徴収(月額)'!$A$10:$A$350,'源泉徴収(月額)'!$I$10:$I$350),IF(基礎データ!$B$4=6,LOOKUP(計算シート!B20,'源泉徴収(月額)'!$A$10:$A$350,'源泉徴収(月額)'!$J$10:$J$350),IF(基礎データ!$B$4=7,LOOKUP(計算シート!B20,'源泉徴収(月額)'!$A$10:$A$350,'源泉徴収(月額)'!$K$10:$K$350),0)))))))),0)</f>
        <v>0</v>
      </c>
    </row>
    <row r="21" spans="1:3">
      <c r="A21">
        <f>IF(AND(社会保険料!C31&lt;=基礎データ!$B$5,社会保険料!E31&gt;基礎データ!$B$5),社会保険料!B31,0)</f>
        <v>0</v>
      </c>
      <c r="B21">
        <f ca="1">IF(AND('源泉徴収(月額)'!B28&lt;=基礎データ!$B$17,基礎データ!$B$17&lt;'源泉徴収(月額)'!C28),'源泉徴収(月額)'!A28,0)</f>
        <v>0</v>
      </c>
      <c r="C21">
        <f ca="1">IF(B21&gt;0,IF(基礎データ!$B$4=0,LOOKUP(計算シート!B21,'源泉徴収(月額)'!$A$10:$A$350,'源泉徴収(月額)'!$D$10:$D$350),IF(基礎データ!$B$4=1,LOOKUP(計算シート!B21,'源泉徴収(月額)'!$A$10:$A$350,'源泉徴収(月額)'!$E$10:$E$350),IF(基礎データ!$B$4=2,LOOKUP(計算シート!B21,'源泉徴収(月額)'!$A$10:$A$350,'源泉徴収(月額)'!$F$10:$F$350),IF(基礎データ!$B$4=3,LOOKUP(計算シート!B21,'源泉徴収(月額)'!$A$10:$A$350,'源泉徴収(月額)'!$G$10:$G$350),IF(基礎データ!$B$4=4,LOOKUP(計算シート!B21,'源泉徴収(月額)'!$A$10:$A$350,'源泉徴収(月額)'!$H$10:$H$350),IF(基礎データ!$B$4=5,LOOKUP(計算シート!B21,'源泉徴収(月額)'!$A$10:$A$350,'源泉徴収(月額)'!$I$10:$I$350),IF(基礎データ!$B$4=6,LOOKUP(計算シート!B21,'源泉徴収(月額)'!$A$10:$A$350,'源泉徴収(月額)'!$J$10:$J$350),IF(基礎データ!$B$4=7,LOOKUP(計算シート!B21,'源泉徴収(月額)'!$A$10:$A$350,'源泉徴収(月額)'!$K$10:$K$350),0)))))))),0)</f>
        <v>0</v>
      </c>
    </row>
    <row r="22" spans="1:3">
      <c r="A22">
        <f>IF(AND(社会保険料!C32&lt;=基礎データ!$B$5,社会保険料!E32&gt;基礎データ!$B$5),社会保険料!B32,0)</f>
        <v>0</v>
      </c>
      <c r="B22">
        <f ca="1">IF(AND('源泉徴収(月額)'!B29&lt;=基礎データ!$B$17,基礎データ!$B$17&lt;'源泉徴収(月額)'!C29),'源泉徴収(月額)'!A29,0)</f>
        <v>0</v>
      </c>
      <c r="C22">
        <f ca="1">IF(B22&gt;0,IF(基礎データ!$B$4=0,LOOKUP(計算シート!B22,'源泉徴収(月額)'!$A$10:$A$350,'源泉徴収(月額)'!$D$10:$D$350),IF(基礎データ!$B$4=1,LOOKUP(計算シート!B22,'源泉徴収(月額)'!$A$10:$A$350,'源泉徴収(月額)'!$E$10:$E$350),IF(基礎データ!$B$4=2,LOOKUP(計算シート!B22,'源泉徴収(月額)'!$A$10:$A$350,'源泉徴収(月額)'!$F$10:$F$350),IF(基礎データ!$B$4=3,LOOKUP(計算シート!B22,'源泉徴収(月額)'!$A$10:$A$350,'源泉徴収(月額)'!$G$10:$G$350),IF(基礎データ!$B$4=4,LOOKUP(計算シート!B22,'源泉徴収(月額)'!$A$10:$A$350,'源泉徴収(月額)'!$H$10:$H$350),IF(基礎データ!$B$4=5,LOOKUP(計算シート!B22,'源泉徴収(月額)'!$A$10:$A$350,'源泉徴収(月額)'!$I$10:$I$350),IF(基礎データ!$B$4=6,LOOKUP(計算シート!B22,'源泉徴収(月額)'!$A$10:$A$350,'源泉徴収(月額)'!$J$10:$J$350),IF(基礎データ!$B$4=7,LOOKUP(計算シート!B22,'源泉徴収(月額)'!$A$10:$A$350,'源泉徴収(月額)'!$K$10:$K$350),0)))))))),0)</f>
        <v>0</v>
      </c>
    </row>
    <row r="23" spans="1:3">
      <c r="A23">
        <f>IF(AND(社会保険料!C33&lt;=基礎データ!$B$5,社会保険料!E33&gt;基礎データ!$B$5),社会保険料!B33,0)</f>
        <v>0</v>
      </c>
      <c r="B23">
        <f ca="1">IF(AND('源泉徴収(月額)'!B30&lt;=基礎データ!$B$17,基礎データ!$B$17&lt;'源泉徴収(月額)'!C30),'源泉徴収(月額)'!A30,0)</f>
        <v>0</v>
      </c>
      <c r="C23">
        <f ca="1">IF(B23&gt;0,IF(基礎データ!$B$4=0,LOOKUP(計算シート!B23,'源泉徴収(月額)'!$A$10:$A$350,'源泉徴収(月額)'!$D$10:$D$350),IF(基礎データ!$B$4=1,LOOKUP(計算シート!B23,'源泉徴収(月額)'!$A$10:$A$350,'源泉徴収(月額)'!$E$10:$E$350),IF(基礎データ!$B$4=2,LOOKUP(計算シート!B23,'源泉徴収(月額)'!$A$10:$A$350,'源泉徴収(月額)'!$F$10:$F$350),IF(基礎データ!$B$4=3,LOOKUP(計算シート!B23,'源泉徴収(月額)'!$A$10:$A$350,'源泉徴収(月額)'!$G$10:$G$350),IF(基礎データ!$B$4=4,LOOKUP(計算シート!B23,'源泉徴収(月額)'!$A$10:$A$350,'源泉徴収(月額)'!$H$10:$H$350),IF(基礎データ!$B$4=5,LOOKUP(計算シート!B23,'源泉徴収(月額)'!$A$10:$A$350,'源泉徴収(月額)'!$I$10:$I$350),IF(基礎データ!$B$4=6,LOOKUP(計算シート!B23,'源泉徴収(月額)'!$A$10:$A$350,'源泉徴収(月額)'!$J$10:$J$350),IF(基礎データ!$B$4=7,LOOKUP(計算シート!B23,'源泉徴収(月額)'!$A$10:$A$350,'源泉徴収(月額)'!$K$10:$K$350),0)))))))),0)</f>
        <v>0</v>
      </c>
    </row>
    <row r="24" spans="1:3">
      <c r="A24">
        <f>IF(AND(社会保険料!C34&lt;=基礎データ!$B$5,社会保険料!E34&gt;基礎データ!$B$5),社会保険料!B34,0)</f>
        <v>0</v>
      </c>
      <c r="B24">
        <f ca="1">IF(AND('源泉徴収(月額)'!B31&lt;=基礎データ!$B$17,基礎データ!$B$17&lt;'源泉徴収(月額)'!C31),'源泉徴収(月額)'!A31,0)</f>
        <v>0</v>
      </c>
      <c r="C24">
        <f ca="1">IF(B24&gt;0,IF(基礎データ!$B$4=0,LOOKUP(計算シート!B24,'源泉徴収(月額)'!$A$10:$A$350,'源泉徴収(月額)'!$D$10:$D$350),IF(基礎データ!$B$4=1,LOOKUP(計算シート!B24,'源泉徴収(月額)'!$A$10:$A$350,'源泉徴収(月額)'!$E$10:$E$350),IF(基礎データ!$B$4=2,LOOKUP(計算シート!B24,'源泉徴収(月額)'!$A$10:$A$350,'源泉徴収(月額)'!$F$10:$F$350),IF(基礎データ!$B$4=3,LOOKUP(計算シート!B24,'源泉徴収(月額)'!$A$10:$A$350,'源泉徴収(月額)'!$G$10:$G$350),IF(基礎データ!$B$4=4,LOOKUP(計算シート!B24,'源泉徴収(月額)'!$A$10:$A$350,'源泉徴収(月額)'!$H$10:$H$350),IF(基礎データ!$B$4=5,LOOKUP(計算シート!B24,'源泉徴収(月額)'!$A$10:$A$350,'源泉徴収(月額)'!$I$10:$I$350),IF(基礎データ!$B$4=6,LOOKUP(計算シート!B24,'源泉徴収(月額)'!$A$10:$A$350,'源泉徴収(月額)'!$J$10:$J$350),IF(基礎データ!$B$4=7,LOOKUP(計算シート!B24,'源泉徴収(月額)'!$A$10:$A$350,'源泉徴収(月額)'!$K$10:$K$350),0)))))))),0)</f>
        <v>0</v>
      </c>
    </row>
    <row r="25" spans="1:3">
      <c r="A25">
        <f>IF(AND(社会保険料!C35&lt;=基礎データ!$B$5,社会保険料!E35&gt;基礎データ!$B$5),社会保険料!B35,0)</f>
        <v>0</v>
      </c>
      <c r="B25">
        <f ca="1">IF(AND('源泉徴収(月額)'!B32&lt;=基礎データ!$B$17,基礎データ!$B$17&lt;'源泉徴収(月額)'!C32),'源泉徴収(月額)'!A32,0)</f>
        <v>0</v>
      </c>
      <c r="C25">
        <f ca="1">IF(B25&gt;0,IF(基礎データ!$B$4=0,LOOKUP(計算シート!B25,'源泉徴収(月額)'!$A$10:$A$350,'源泉徴収(月額)'!$D$10:$D$350),IF(基礎データ!$B$4=1,LOOKUP(計算シート!B25,'源泉徴収(月額)'!$A$10:$A$350,'源泉徴収(月額)'!$E$10:$E$350),IF(基礎データ!$B$4=2,LOOKUP(計算シート!B25,'源泉徴収(月額)'!$A$10:$A$350,'源泉徴収(月額)'!$F$10:$F$350),IF(基礎データ!$B$4=3,LOOKUP(計算シート!B25,'源泉徴収(月額)'!$A$10:$A$350,'源泉徴収(月額)'!$G$10:$G$350),IF(基礎データ!$B$4=4,LOOKUP(計算シート!B25,'源泉徴収(月額)'!$A$10:$A$350,'源泉徴収(月額)'!$H$10:$H$350),IF(基礎データ!$B$4=5,LOOKUP(計算シート!B25,'源泉徴収(月額)'!$A$10:$A$350,'源泉徴収(月額)'!$I$10:$I$350),IF(基礎データ!$B$4=6,LOOKUP(計算シート!B25,'源泉徴収(月額)'!$A$10:$A$350,'源泉徴収(月額)'!$J$10:$J$350),IF(基礎データ!$B$4=7,LOOKUP(計算シート!B25,'源泉徴収(月額)'!$A$10:$A$350,'源泉徴収(月額)'!$K$10:$K$350),0)))))))),0)</f>
        <v>0</v>
      </c>
    </row>
    <row r="26" spans="1:3">
      <c r="A26">
        <f>IF(AND(社会保険料!C36&lt;=基礎データ!$B$5,社会保険料!E36&gt;基礎データ!$B$5),社会保険料!B36,0)</f>
        <v>0</v>
      </c>
      <c r="B26">
        <f ca="1">IF(AND('源泉徴収(月額)'!B33&lt;=基礎データ!$B$17,基礎データ!$B$17&lt;'源泉徴収(月額)'!C33),'源泉徴収(月額)'!A33,0)</f>
        <v>0</v>
      </c>
      <c r="C26">
        <f ca="1">IF(B26&gt;0,IF(基礎データ!$B$4=0,LOOKUP(計算シート!B26,'源泉徴収(月額)'!$A$10:$A$350,'源泉徴収(月額)'!$D$10:$D$350),IF(基礎データ!$B$4=1,LOOKUP(計算シート!B26,'源泉徴収(月額)'!$A$10:$A$350,'源泉徴収(月額)'!$E$10:$E$350),IF(基礎データ!$B$4=2,LOOKUP(計算シート!B26,'源泉徴収(月額)'!$A$10:$A$350,'源泉徴収(月額)'!$F$10:$F$350),IF(基礎データ!$B$4=3,LOOKUP(計算シート!B26,'源泉徴収(月額)'!$A$10:$A$350,'源泉徴収(月額)'!$G$10:$G$350),IF(基礎データ!$B$4=4,LOOKUP(計算シート!B26,'源泉徴収(月額)'!$A$10:$A$350,'源泉徴収(月額)'!$H$10:$H$350),IF(基礎データ!$B$4=5,LOOKUP(計算シート!B26,'源泉徴収(月額)'!$A$10:$A$350,'源泉徴収(月額)'!$I$10:$I$350),IF(基礎データ!$B$4=6,LOOKUP(計算シート!B26,'源泉徴収(月額)'!$A$10:$A$350,'源泉徴収(月額)'!$J$10:$J$350),IF(基礎データ!$B$4=7,LOOKUP(計算シート!B26,'源泉徴収(月額)'!$A$10:$A$350,'源泉徴収(月額)'!$K$10:$K$350),0)))))))),0)</f>
        <v>0</v>
      </c>
    </row>
    <row r="27" spans="1:3">
      <c r="A27">
        <f>IF(AND(社会保険料!C37&lt;=基礎データ!$B$5,社会保険料!E37&gt;基礎データ!$B$5),社会保険料!B37,0)</f>
        <v>0</v>
      </c>
      <c r="B27">
        <f ca="1">IF(AND('源泉徴収(月額)'!B34&lt;=基礎データ!$B$17,基礎データ!$B$17&lt;'源泉徴収(月額)'!C34),'源泉徴収(月額)'!A34,0)</f>
        <v>0</v>
      </c>
      <c r="C27">
        <f ca="1">IF(B27&gt;0,IF(基礎データ!$B$4=0,LOOKUP(計算シート!B27,'源泉徴収(月額)'!$A$10:$A$350,'源泉徴収(月額)'!$D$10:$D$350),IF(基礎データ!$B$4=1,LOOKUP(計算シート!B27,'源泉徴収(月額)'!$A$10:$A$350,'源泉徴収(月額)'!$E$10:$E$350),IF(基礎データ!$B$4=2,LOOKUP(計算シート!B27,'源泉徴収(月額)'!$A$10:$A$350,'源泉徴収(月額)'!$F$10:$F$350),IF(基礎データ!$B$4=3,LOOKUP(計算シート!B27,'源泉徴収(月額)'!$A$10:$A$350,'源泉徴収(月額)'!$G$10:$G$350),IF(基礎データ!$B$4=4,LOOKUP(計算シート!B27,'源泉徴収(月額)'!$A$10:$A$350,'源泉徴収(月額)'!$H$10:$H$350),IF(基礎データ!$B$4=5,LOOKUP(計算シート!B27,'源泉徴収(月額)'!$A$10:$A$350,'源泉徴収(月額)'!$I$10:$I$350),IF(基礎データ!$B$4=6,LOOKUP(計算シート!B27,'源泉徴収(月額)'!$A$10:$A$350,'源泉徴収(月額)'!$J$10:$J$350),IF(基礎データ!$B$4=7,LOOKUP(計算シート!B27,'源泉徴収(月額)'!$A$10:$A$350,'源泉徴収(月額)'!$K$10:$K$350),0)))))))),0)</f>
        <v>0</v>
      </c>
    </row>
    <row r="28" spans="1:3">
      <c r="A28">
        <f>IF(AND(社会保険料!C38&lt;=基礎データ!$B$5,社会保険料!E38&gt;基礎データ!$B$5),社会保険料!B38,0)</f>
        <v>0</v>
      </c>
      <c r="B28">
        <f ca="1">IF(AND('源泉徴収(月額)'!B35&lt;=基礎データ!$B$17,基礎データ!$B$17&lt;'源泉徴収(月額)'!C35),'源泉徴収(月額)'!A35,0)</f>
        <v>0</v>
      </c>
      <c r="C28">
        <f ca="1">IF(B28&gt;0,IF(基礎データ!$B$4=0,LOOKUP(計算シート!B28,'源泉徴収(月額)'!$A$10:$A$350,'源泉徴収(月額)'!$D$10:$D$350),IF(基礎データ!$B$4=1,LOOKUP(計算シート!B28,'源泉徴収(月額)'!$A$10:$A$350,'源泉徴収(月額)'!$E$10:$E$350),IF(基礎データ!$B$4=2,LOOKUP(計算シート!B28,'源泉徴収(月額)'!$A$10:$A$350,'源泉徴収(月額)'!$F$10:$F$350),IF(基礎データ!$B$4=3,LOOKUP(計算シート!B28,'源泉徴収(月額)'!$A$10:$A$350,'源泉徴収(月額)'!$G$10:$G$350),IF(基礎データ!$B$4=4,LOOKUP(計算シート!B28,'源泉徴収(月額)'!$A$10:$A$350,'源泉徴収(月額)'!$H$10:$H$350),IF(基礎データ!$B$4=5,LOOKUP(計算シート!B28,'源泉徴収(月額)'!$A$10:$A$350,'源泉徴収(月額)'!$I$10:$I$350),IF(基礎データ!$B$4=6,LOOKUP(計算シート!B28,'源泉徴収(月額)'!$A$10:$A$350,'源泉徴収(月額)'!$J$10:$J$350),IF(基礎データ!$B$4=7,LOOKUP(計算シート!B28,'源泉徴収(月額)'!$A$10:$A$350,'源泉徴収(月額)'!$K$10:$K$350),0)))))))),0)</f>
        <v>0</v>
      </c>
    </row>
    <row r="29" spans="1:3">
      <c r="A29">
        <f>IF(AND(社会保険料!C39&lt;=基礎データ!$B$5,社会保険料!E39&gt;基礎データ!$B$5),社会保険料!B39,0)</f>
        <v>0</v>
      </c>
      <c r="B29">
        <f ca="1">IF(AND('源泉徴収(月額)'!B36&lt;=基礎データ!$B$17,基礎データ!$B$17&lt;'源泉徴収(月額)'!C36),'源泉徴収(月額)'!A36,0)</f>
        <v>0</v>
      </c>
      <c r="C29">
        <f ca="1">IF(B29&gt;0,IF(基礎データ!$B$4=0,LOOKUP(計算シート!B29,'源泉徴収(月額)'!$A$10:$A$350,'源泉徴収(月額)'!$D$10:$D$350),IF(基礎データ!$B$4=1,LOOKUP(計算シート!B29,'源泉徴収(月額)'!$A$10:$A$350,'源泉徴収(月額)'!$E$10:$E$350),IF(基礎データ!$B$4=2,LOOKUP(計算シート!B29,'源泉徴収(月額)'!$A$10:$A$350,'源泉徴収(月額)'!$F$10:$F$350),IF(基礎データ!$B$4=3,LOOKUP(計算シート!B29,'源泉徴収(月額)'!$A$10:$A$350,'源泉徴収(月額)'!$G$10:$G$350),IF(基礎データ!$B$4=4,LOOKUP(計算シート!B29,'源泉徴収(月額)'!$A$10:$A$350,'源泉徴収(月額)'!$H$10:$H$350),IF(基礎データ!$B$4=5,LOOKUP(計算シート!B29,'源泉徴収(月額)'!$A$10:$A$350,'源泉徴収(月額)'!$I$10:$I$350),IF(基礎データ!$B$4=6,LOOKUP(計算シート!B29,'源泉徴収(月額)'!$A$10:$A$350,'源泉徴収(月額)'!$J$10:$J$350),IF(基礎データ!$B$4=7,LOOKUP(計算シート!B29,'源泉徴収(月額)'!$A$10:$A$350,'源泉徴収(月額)'!$K$10:$K$350),0)))))))),0)</f>
        <v>0</v>
      </c>
    </row>
    <row r="30" spans="1:3">
      <c r="A30">
        <f>IF(AND(社会保険料!C40&lt;=基礎データ!$B$5,社会保険料!E40&gt;基礎データ!$B$5),社会保険料!B40,0)</f>
        <v>0</v>
      </c>
      <c r="B30">
        <f ca="1">IF(AND('源泉徴収(月額)'!B37&lt;=基礎データ!$B$17,基礎データ!$B$17&lt;'源泉徴収(月額)'!C37),'源泉徴収(月額)'!A37,0)</f>
        <v>0</v>
      </c>
      <c r="C30">
        <f ca="1">IF(B30&gt;0,IF(基礎データ!$B$4=0,LOOKUP(計算シート!B30,'源泉徴収(月額)'!$A$10:$A$350,'源泉徴収(月額)'!$D$10:$D$350),IF(基礎データ!$B$4=1,LOOKUP(計算シート!B30,'源泉徴収(月額)'!$A$10:$A$350,'源泉徴収(月額)'!$E$10:$E$350),IF(基礎データ!$B$4=2,LOOKUP(計算シート!B30,'源泉徴収(月額)'!$A$10:$A$350,'源泉徴収(月額)'!$F$10:$F$350),IF(基礎データ!$B$4=3,LOOKUP(計算シート!B30,'源泉徴収(月額)'!$A$10:$A$350,'源泉徴収(月額)'!$G$10:$G$350),IF(基礎データ!$B$4=4,LOOKUP(計算シート!B30,'源泉徴収(月額)'!$A$10:$A$350,'源泉徴収(月額)'!$H$10:$H$350),IF(基礎データ!$B$4=5,LOOKUP(計算シート!B30,'源泉徴収(月額)'!$A$10:$A$350,'源泉徴収(月額)'!$I$10:$I$350),IF(基礎データ!$B$4=6,LOOKUP(計算シート!B30,'源泉徴収(月額)'!$A$10:$A$350,'源泉徴収(月額)'!$J$10:$J$350),IF(基礎データ!$B$4=7,LOOKUP(計算シート!B30,'源泉徴収(月額)'!$A$10:$A$350,'源泉徴収(月額)'!$K$10:$K$350),0)))))))),0)</f>
        <v>0</v>
      </c>
    </row>
    <row r="31" spans="1:3">
      <c r="A31">
        <f>IF(AND(社会保険料!C41&lt;=基礎データ!$B$5,社会保険料!E41&gt;基礎データ!$B$5),社会保険料!B41,0)</f>
        <v>0</v>
      </c>
      <c r="B31">
        <f ca="1">IF(AND('源泉徴収(月額)'!B38&lt;=基礎データ!$B$17,基礎データ!$B$17&lt;'源泉徴収(月額)'!C38),'源泉徴収(月額)'!A38,0)</f>
        <v>0</v>
      </c>
      <c r="C31">
        <f ca="1">IF(B31&gt;0,IF(基礎データ!$B$4=0,LOOKUP(計算シート!B31,'源泉徴収(月額)'!$A$10:$A$350,'源泉徴収(月額)'!$D$10:$D$350),IF(基礎データ!$B$4=1,LOOKUP(計算シート!B31,'源泉徴収(月額)'!$A$10:$A$350,'源泉徴収(月額)'!$E$10:$E$350),IF(基礎データ!$B$4=2,LOOKUP(計算シート!B31,'源泉徴収(月額)'!$A$10:$A$350,'源泉徴収(月額)'!$F$10:$F$350),IF(基礎データ!$B$4=3,LOOKUP(計算シート!B31,'源泉徴収(月額)'!$A$10:$A$350,'源泉徴収(月額)'!$G$10:$G$350),IF(基礎データ!$B$4=4,LOOKUP(計算シート!B31,'源泉徴収(月額)'!$A$10:$A$350,'源泉徴収(月額)'!$H$10:$H$350),IF(基礎データ!$B$4=5,LOOKUP(計算シート!B31,'源泉徴収(月額)'!$A$10:$A$350,'源泉徴収(月額)'!$I$10:$I$350),IF(基礎データ!$B$4=6,LOOKUP(計算シート!B31,'源泉徴収(月額)'!$A$10:$A$350,'源泉徴収(月額)'!$J$10:$J$350),IF(基礎データ!$B$4=7,LOOKUP(計算シート!B31,'源泉徴収(月額)'!$A$10:$A$350,'源泉徴収(月額)'!$K$10:$K$350),0)))))))),0)</f>
        <v>0</v>
      </c>
    </row>
    <row r="32" spans="1:3">
      <c r="A32">
        <f>IF(AND(社会保険料!C42&lt;=基礎データ!$B$5,社会保険料!E42&gt;基礎データ!$B$5),社会保険料!B42,0)</f>
        <v>0</v>
      </c>
      <c r="B32">
        <f ca="1">IF(AND('源泉徴収(月額)'!B39&lt;=基礎データ!$B$17,基礎データ!$B$17&lt;'源泉徴収(月額)'!C39),'源泉徴収(月額)'!A39,0)</f>
        <v>0</v>
      </c>
      <c r="C32">
        <f ca="1">IF(B32&gt;0,IF(基礎データ!$B$4=0,LOOKUP(計算シート!B32,'源泉徴収(月額)'!$A$10:$A$350,'源泉徴収(月額)'!$D$10:$D$350),IF(基礎データ!$B$4=1,LOOKUP(計算シート!B32,'源泉徴収(月額)'!$A$10:$A$350,'源泉徴収(月額)'!$E$10:$E$350),IF(基礎データ!$B$4=2,LOOKUP(計算シート!B32,'源泉徴収(月額)'!$A$10:$A$350,'源泉徴収(月額)'!$F$10:$F$350),IF(基礎データ!$B$4=3,LOOKUP(計算シート!B32,'源泉徴収(月額)'!$A$10:$A$350,'源泉徴収(月額)'!$G$10:$G$350),IF(基礎データ!$B$4=4,LOOKUP(計算シート!B32,'源泉徴収(月額)'!$A$10:$A$350,'源泉徴収(月額)'!$H$10:$H$350),IF(基礎データ!$B$4=5,LOOKUP(計算シート!B32,'源泉徴収(月額)'!$A$10:$A$350,'源泉徴収(月額)'!$I$10:$I$350),IF(基礎データ!$B$4=6,LOOKUP(計算シート!B32,'源泉徴収(月額)'!$A$10:$A$350,'源泉徴収(月額)'!$J$10:$J$350),IF(基礎データ!$B$4=7,LOOKUP(計算シート!B32,'源泉徴収(月額)'!$A$10:$A$350,'源泉徴収(月額)'!$K$10:$K$350),0)))))))),0)</f>
        <v>0</v>
      </c>
    </row>
    <row r="33" spans="1:3">
      <c r="A33">
        <f>IF(AND(社会保険料!C43&lt;=基礎データ!$B$5,社会保険料!E43&gt;基礎データ!$B$5),社会保険料!B43,0)</f>
        <v>0</v>
      </c>
      <c r="B33">
        <f ca="1">IF(AND('源泉徴収(月額)'!B40&lt;=基礎データ!$B$17,基礎データ!$B$17&lt;'源泉徴収(月額)'!C40),'源泉徴収(月額)'!A40,0)</f>
        <v>0</v>
      </c>
      <c r="C33">
        <f ca="1">IF(B33&gt;0,IF(基礎データ!$B$4=0,LOOKUP(計算シート!B33,'源泉徴収(月額)'!$A$10:$A$350,'源泉徴収(月額)'!$D$10:$D$350),IF(基礎データ!$B$4=1,LOOKUP(計算シート!B33,'源泉徴収(月額)'!$A$10:$A$350,'源泉徴収(月額)'!$E$10:$E$350),IF(基礎データ!$B$4=2,LOOKUP(計算シート!B33,'源泉徴収(月額)'!$A$10:$A$350,'源泉徴収(月額)'!$F$10:$F$350),IF(基礎データ!$B$4=3,LOOKUP(計算シート!B33,'源泉徴収(月額)'!$A$10:$A$350,'源泉徴収(月額)'!$G$10:$G$350),IF(基礎データ!$B$4=4,LOOKUP(計算シート!B33,'源泉徴収(月額)'!$A$10:$A$350,'源泉徴収(月額)'!$H$10:$H$350),IF(基礎データ!$B$4=5,LOOKUP(計算シート!B33,'源泉徴収(月額)'!$A$10:$A$350,'源泉徴収(月額)'!$I$10:$I$350),IF(基礎データ!$B$4=6,LOOKUP(計算シート!B33,'源泉徴収(月額)'!$A$10:$A$350,'源泉徴収(月額)'!$J$10:$J$350),IF(基礎データ!$B$4=7,LOOKUP(計算シート!B33,'源泉徴収(月額)'!$A$10:$A$350,'源泉徴収(月額)'!$K$10:$K$350),0)))))))),0)</f>
        <v>0</v>
      </c>
    </row>
    <row r="34" spans="1:3">
      <c r="A34">
        <f>IF(AND(社会保険料!C44&lt;=基礎データ!$B$5,社会保険料!E44&gt;基礎データ!$B$5),社会保険料!B44,0)</f>
        <v>0</v>
      </c>
      <c r="B34">
        <f ca="1">IF(AND('源泉徴収(月額)'!B41&lt;=基礎データ!$B$17,基礎データ!$B$17&lt;'源泉徴収(月額)'!C41),'源泉徴収(月額)'!A41,0)</f>
        <v>0</v>
      </c>
      <c r="C34">
        <f ca="1">IF(B34&gt;0,IF(基礎データ!$B$4=0,LOOKUP(計算シート!B34,'源泉徴収(月額)'!$A$10:$A$350,'源泉徴収(月額)'!$D$10:$D$350),IF(基礎データ!$B$4=1,LOOKUP(計算シート!B34,'源泉徴収(月額)'!$A$10:$A$350,'源泉徴収(月額)'!$E$10:$E$350),IF(基礎データ!$B$4=2,LOOKUP(計算シート!B34,'源泉徴収(月額)'!$A$10:$A$350,'源泉徴収(月額)'!$F$10:$F$350),IF(基礎データ!$B$4=3,LOOKUP(計算シート!B34,'源泉徴収(月額)'!$A$10:$A$350,'源泉徴収(月額)'!$G$10:$G$350),IF(基礎データ!$B$4=4,LOOKUP(計算シート!B34,'源泉徴収(月額)'!$A$10:$A$350,'源泉徴収(月額)'!$H$10:$H$350),IF(基礎データ!$B$4=5,LOOKUP(計算シート!B34,'源泉徴収(月額)'!$A$10:$A$350,'源泉徴収(月額)'!$I$10:$I$350),IF(基礎データ!$B$4=6,LOOKUP(計算シート!B34,'源泉徴収(月額)'!$A$10:$A$350,'源泉徴収(月額)'!$J$10:$J$350),IF(基礎データ!$B$4=7,LOOKUP(計算シート!B34,'源泉徴収(月額)'!$A$10:$A$350,'源泉徴収(月額)'!$K$10:$K$350),0)))))))),0)</f>
        <v>0</v>
      </c>
    </row>
    <row r="35" spans="1:3">
      <c r="A35">
        <f>IF(AND(社会保険料!C45&lt;=基礎データ!$B$5,社会保険料!E45&gt;基礎データ!$B$5),社会保険料!B45,0)</f>
        <v>0</v>
      </c>
      <c r="B35">
        <f ca="1">IF(AND('源泉徴収(月額)'!B42&lt;=基礎データ!$B$17,基礎データ!$B$17&lt;'源泉徴収(月額)'!C42),'源泉徴収(月額)'!A42,0)</f>
        <v>0</v>
      </c>
      <c r="C35">
        <f ca="1">IF(B35&gt;0,IF(基礎データ!$B$4=0,LOOKUP(計算シート!B35,'源泉徴収(月額)'!$A$10:$A$350,'源泉徴収(月額)'!$D$10:$D$350),IF(基礎データ!$B$4=1,LOOKUP(計算シート!B35,'源泉徴収(月額)'!$A$10:$A$350,'源泉徴収(月額)'!$E$10:$E$350),IF(基礎データ!$B$4=2,LOOKUP(計算シート!B35,'源泉徴収(月額)'!$A$10:$A$350,'源泉徴収(月額)'!$F$10:$F$350),IF(基礎データ!$B$4=3,LOOKUP(計算シート!B35,'源泉徴収(月額)'!$A$10:$A$350,'源泉徴収(月額)'!$G$10:$G$350),IF(基礎データ!$B$4=4,LOOKUP(計算シート!B35,'源泉徴収(月額)'!$A$10:$A$350,'源泉徴収(月額)'!$H$10:$H$350),IF(基礎データ!$B$4=5,LOOKUP(計算シート!B35,'源泉徴収(月額)'!$A$10:$A$350,'源泉徴収(月額)'!$I$10:$I$350),IF(基礎データ!$B$4=6,LOOKUP(計算シート!B35,'源泉徴収(月額)'!$A$10:$A$350,'源泉徴収(月額)'!$J$10:$J$350),IF(基礎データ!$B$4=7,LOOKUP(計算シート!B35,'源泉徴収(月額)'!$A$10:$A$350,'源泉徴収(月額)'!$K$10:$K$350),0)))))))),0)</f>
        <v>0</v>
      </c>
    </row>
    <row r="36" spans="1:3">
      <c r="A36">
        <f>IF(AND(社会保険料!C46&lt;=基礎データ!$B$5,社会保険料!E46&gt;基礎データ!$B$5),社会保険料!B46,0)</f>
        <v>0</v>
      </c>
      <c r="B36">
        <f ca="1">IF(AND('源泉徴収(月額)'!B43&lt;=基礎データ!$B$17,基礎データ!$B$17&lt;'源泉徴収(月額)'!C43),'源泉徴収(月額)'!A43,0)</f>
        <v>0</v>
      </c>
      <c r="C36">
        <f ca="1">IF(B36&gt;0,IF(基礎データ!$B$4=0,LOOKUP(計算シート!B36,'源泉徴収(月額)'!$A$10:$A$350,'源泉徴収(月額)'!$D$10:$D$350),IF(基礎データ!$B$4=1,LOOKUP(計算シート!B36,'源泉徴収(月額)'!$A$10:$A$350,'源泉徴収(月額)'!$E$10:$E$350),IF(基礎データ!$B$4=2,LOOKUP(計算シート!B36,'源泉徴収(月額)'!$A$10:$A$350,'源泉徴収(月額)'!$F$10:$F$350),IF(基礎データ!$B$4=3,LOOKUP(計算シート!B36,'源泉徴収(月額)'!$A$10:$A$350,'源泉徴収(月額)'!$G$10:$G$350),IF(基礎データ!$B$4=4,LOOKUP(計算シート!B36,'源泉徴収(月額)'!$A$10:$A$350,'源泉徴収(月額)'!$H$10:$H$350),IF(基礎データ!$B$4=5,LOOKUP(計算シート!B36,'源泉徴収(月額)'!$A$10:$A$350,'源泉徴収(月額)'!$I$10:$I$350),IF(基礎データ!$B$4=6,LOOKUP(計算シート!B36,'源泉徴収(月額)'!$A$10:$A$350,'源泉徴収(月額)'!$J$10:$J$350),IF(基礎データ!$B$4=7,LOOKUP(計算シート!B36,'源泉徴収(月額)'!$A$10:$A$350,'源泉徴収(月額)'!$K$10:$K$350),0)))))))),0)</f>
        <v>0</v>
      </c>
    </row>
    <row r="37" spans="1:3">
      <c r="A37">
        <f>IF(AND(社会保険料!C47&lt;=基礎データ!$B$5,社会保険料!E47&gt;基礎データ!$B$5),社会保険料!B47,0)</f>
        <v>0</v>
      </c>
      <c r="B37">
        <f ca="1">IF(AND('源泉徴収(月額)'!B44&lt;=基礎データ!$B$17,基礎データ!$B$17&lt;'源泉徴収(月額)'!C44),'源泉徴収(月額)'!A44,0)</f>
        <v>0</v>
      </c>
      <c r="C37">
        <f ca="1">IF(B37&gt;0,IF(基礎データ!$B$4=0,LOOKUP(計算シート!B37,'源泉徴収(月額)'!$A$10:$A$350,'源泉徴収(月額)'!$D$10:$D$350),IF(基礎データ!$B$4=1,LOOKUP(計算シート!B37,'源泉徴収(月額)'!$A$10:$A$350,'源泉徴収(月額)'!$E$10:$E$350),IF(基礎データ!$B$4=2,LOOKUP(計算シート!B37,'源泉徴収(月額)'!$A$10:$A$350,'源泉徴収(月額)'!$F$10:$F$350),IF(基礎データ!$B$4=3,LOOKUP(計算シート!B37,'源泉徴収(月額)'!$A$10:$A$350,'源泉徴収(月額)'!$G$10:$G$350),IF(基礎データ!$B$4=4,LOOKUP(計算シート!B37,'源泉徴収(月額)'!$A$10:$A$350,'源泉徴収(月額)'!$H$10:$H$350),IF(基礎データ!$B$4=5,LOOKUP(計算シート!B37,'源泉徴収(月額)'!$A$10:$A$350,'源泉徴収(月額)'!$I$10:$I$350),IF(基礎データ!$B$4=6,LOOKUP(計算シート!B37,'源泉徴収(月額)'!$A$10:$A$350,'源泉徴収(月額)'!$J$10:$J$350),IF(基礎データ!$B$4=7,LOOKUP(計算シート!B37,'源泉徴収(月額)'!$A$10:$A$350,'源泉徴収(月額)'!$K$10:$K$350),0)))))))),0)</f>
        <v>0</v>
      </c>
    </row>
    <row r="38" spans="1:3">
      <c r="A38">
        <f>IF(AND(社会保険料!C48&lt;=基礎データ!$B$5,社会保険料!E48&gt;基礎データ!$B$5),社会保険料!B48,0)</f>
        <v>0</v>
      </c>
      <c r="B38">
        <f ca="1">IF(AND('源泉徴収(月額)'!B45&lt;=基礎データ!$B$17,基礎データ!$B$17&lt;'源泉徴収(月額)'!C45),'源泉徴収(月額)'!A45,0)</f>
        <v>0</v>
      </c>
      <c r="C38">
        <f ca="1">IF(B38&gt;0,IF(基礎データ!$B$4=0,LOOKUP(計算シート!B38,'源泉徴収(月額)'!$A$10:$A$350,'源泉徴収(月額)'!$D$10:$D$350),IF(基礎データ!$B$4=1,LOOKUP(計算シート!B38,'源泉徴収(月額)'!$A$10:$A$350,'源泉徴収(月額)'!$E$10:$E$350),IF(基礎データ!$B$4=2,LOOKUP(計算シート!B38,'源泉徴収(月額)'!$A$10:$A$350,'源泉徴収(月額)'!$F$10:$F$350),IF(基礎データ!$B$4=3,LOOKUP(計算シート!B38,'源泉徴収(月額)'!$A$10:$A$350,'源泉徴収(月額)'!$G$10:$G$350),IF(基礎データ!$B$4=4,LOOKUP(計算シート!B38,'源泉徴収(月額)'!$A$10:$A$350,'源泉徴収(月額)'!$H$10:$H$350),IF(基礎データ!$B$4=5,LOOKUP(計算シート!B38,'源泉徴収(月額)'!$A$10:$A$350,'源泉徴収(月額)'!$I$10:$I$350),IF(基礎データ!$B$4=6,LOOKUP(計算シート!B38,'源泉徴収(月額)'!$A$10:$A$350,'源泉徴収(月額)'!$J$10:$J$350),IF(基礎データ!$B$4=7,LOOKUP(計算シート!B38,'源泉徴収(月額)'!$A$10:$A$350,'源泉徴収(月額)'!$K$10:$K$350),0)))))))),0)</f>
        <v>0</v>
      </c>
    </row>
    <row r="39" spans="1:3">
      <c r="A39">
        <f>IF(AND(社会保険料!C49&lt;=基礎データ!$B$5,社会保険料!E49&gt;基礎データ!$B$5),社会保険料!B49,0)</f>
        <v>0</v>
      </c>
      <c r="B39">
        <f ca="1">IF(AND('源泉徴収(月額)'!B46&lt;=基礎データ!$B$17,基礎データ!$B$17&lt;'源泉徴収(月額)'!C46),'源泉徴収(月額)'!A46,0)</f>
        <v>0</v>
      </c>
      <c r="C39">
        <f ca="1">IF(B39&gt;0,IF(基礎データ!$B$4=0,LOOKUP(計算シート!B39,'源泉徴収(月額)'!$A$10:$A$350,'源泉徴収(月額)'!$D$10:$D$350),IF(基礎データ!$B$4=1,LOOKUP(計算シート!B39,'源泉徴収(月額)'!$A$10:$A$350,'源泉徴収(月額)'!$E$10:$E$350),IF(基礎データ!$B$4=2,LOOKUP(計算シート!B39,'源泉徴収(月額)'!$A$10:$A$350,'源泉徴収(月額)'!$F$10:$F$350),IF(基礎データ!$B$4=3,LOOKUP(計算シート!B39,'源泉徴収(月額)'!$A$10:$A$350,'源泉徴収(月額)'!$G$10:$G$350),IF(基礎データ!$B$4=4,LOOKUP(計算シート!B39,'源泉徴収(月額)'!$A$10:$A$350,'源泉徴収(月額)'!$H$10:$H$350),IF(基礎データ!$B$4=5,LOOKUP(計算シート!B39,'源泉徴収(月額)'!$A$10:$A$350,'源泉徴収(月額)'!$I$10:$I$350),IF(基礎データ!$B$4=6,LOOKUP(計算シート!B39,'源泉徴収(月額)'!$A$10:$A$350,'源泉徴収(月額)'!$J$10:$J$350),IF(基礎データ!$B$4=7,LOOKUP(計算シート!B39,'源泉徴収(月額)'!$A$10:$A$350,'源泉徴収(月額)'!$K$10:$K$350),0)))))))),0)</f>
        <v>0</v>
      </c>
    </row>
    <row r="40" spans="1:3">
      <c r="A40">
        <f>IF(AND(社会保険料!C50&lt;=基礎データ!$B$5,社会保険料!E50&gt;基礎データ!$B$5),社会保険料!B50,0)</f>
        <v>0</v>
      </c>
      <c r="B40">
        <f ca="1">IF(AND('源泉徴収(月額)'!B47&lt;=基礎データ!$B$17,基礎データ!$B$17&lt;'源泉徴収(月額)'!C47),'源泉徴収(月額)'!A47,0)</f>
        <v>0</v>
      </c>
      <c r="C40">
        <f ca="1">IF(B40&gt;0,IF(基礎データ!$B$4=0,LOOKUP(計算シート!B40,'源泉徴収(月額)'!$A$10:$A$350,'源泉徴収(月額)'!$D$10:$D$350),IF(基礎データ!$B$4=1,LOOKUP(計算シート!B40,'源泉徴収(月額)'!$A$10:$A$350,'源泉徴収(月額)'!$E$10:$E$350),IF(基礎データ!$B$4=2,LOOKUP(計算シート!B40,'源泉徴収(月額)'!$A$10:$A$350,'源泉徴収(月額)'!$F$10:$F$350),IF(基礎データ!$B$4=3,LOOKUP(計算シート!B40,'源泉徴収(月額)'!$A$10:$A$350,'源泉徴収(月額)'!$G$10:$G$350),IF(基礎データ!$B$4=4,LOOKUP(計算シート!B40,'源泉徴収(月額)'!$A$10:$A$350,'源泉徴収(月額)'!$H$10:$H$350),IF(基礎データ!$B$4=5,LOOKUP(計算シート!B40,'源泉徴収(月額)'!$A$10:$A$350,'源泉徴収(月額)'!$I$10:$I$350),IF(基礎データ!$B$4=6,LOOKUP(計算シート!B40,'源泉徴収(月額)'!$A$10:$A$350,'源泉徴収(月額)'!$J$10:$J$350),IF(基礎データ!$B$4=7,LOOKUP(計算シート!B40,'源泉徴収(月額)'!$A$10:$A$350,'源泉徴収(月額)'!$K$10:$K$350),0)))))))),0)</f>
        <v>0</v>
      </c>
    </row>
    <row r="41" spans="1:3">
      <c r="A41">
        <f>IF(AND(社会保険料!C51&lt;=基礎データ!$B$5,社会保険料!E51&gt;基礎データ!$B$5),社会保険料!B51,0)</f>
        <v>0</v>
      </c>
      <c r="B41">
        <f ca="1">IF(AND('源泉徴収(月額)'!B48&lt;=基礎データ!$B$17,基礎データ!$B$17&lt;'源泉徴収(月額)'!C48),'源泉徴収(月額)'!A48,0)</f>
        <v>33</v>
      </c>
      <c r="C41">
        <f ca="1">IF(B41&gt;0,IF(基礎データ!$B$4=0,LOOKUP(計算シート!B41,'源泉徴収(月額)'!$A$10:$A$350,'源泉徴収(月額)'!$D$10:$D$350),IF(基礎データ!$B$4=1,LOOKUP(計算シート!B41,'源泉徴収(月額)'!$A$10:$A$350,'源泉徴収(月額)'!$E$10:$E$350),IF(基礎データ!$B$4=2,LOOKUP(計算シート!B41,'源泉徴収(月額)'!$A$10:$A$350,'源泉徴収(月額)'!$F$10:$F$350),IF(基礎データ!$B$4=3,LOOKUP(計算シート!B41,'源泉徴収(月額)'!$A$10:$A$350,'源泉徴収(月額)'!$G$10:$G$350),IF(基礎データ!$B$4=4,LOOKUP(計算シート!B41,'源泉徴収(月額)'!$A$10:$A$350,'源泉徴収(月額)'!$H$10:$H$350),IF(基礎データ!$B$4=5,LOOKUP(計算シート!B41,'源泉徴収(月額)'!$A$10:$A$350,'源泉徴収(月額)'!$I$10:$I$350),IF(基礎データ!$B$4=6,LOOKUP(計算シート!B41,'源泉徴収(月額)'!$A$10:$A$350,'源泉徴収(月額)'!$J$10:$J$350),IF(基礎データ!$B$4=7,LOOKUP(計算シート!B41,'源泉徴収(月額)'!$A$10:$A$350,'源泉徴収(月額)'!$K$10:$K$350),0)))))))),0)</f>
        <v>3270</v>
      </c>
    </row>
    <row r="42" spans="1:3">
      <c r="A42">
        <f>IF(AND(社会保険料!C52&lt;=基礎データ!$B$5,社会保険料!E52&gt;基礎データ!$B$5),社会保険料!B52,0)</f>
        <v>0</v>
      </c>
      <c r="B42">
        <f ca="1">IF(AND('源泉徴収(月額)'!B49&lt;=基礎データ!$B$17,基礎データ!$B$17&lt;'源泉徴収(月額)'!C49),'源泉徴収(月額)'!A49,0)</f>
        <v>0</v>
      </c>
      <c r="C42">
        <f ca="1">IF(B42&gt;0,IF(基礎データ!$B$4=0,LOOKUP(計算シート!B42,'源泉徴収(月額)'!$A$10:$A$350,'源泉徴収(月額)'!$D$10:$D$350),IF(基礎データ!$B$4=1,LOOKUP(計算シート!B42,'源泉徴収(月額)'!$A$10:$A$350,'源泉徴収(月額)'!$E$10:$E$350),IF(基礎データ!$B$4=2,LOOKUP(計算シート!B42,'源泉徴収(月額)'!$A$10:$A$350,'源泉徴収(月額)'!$F$10:$F$350),IF(基礎データ!$B$4=3,LOOKUP(計算シート!B42,'源泉徴収(月額)'!$A$10:$A$350,'源泉徴収(月額)'!$G$10:$G$350),IF(基礎データ!$B$4=4,LOOKUP(計算シート!B42,'源泉徴収(月額)'!$A$10:$A$350,'源泉徴収(月額)'!$H$10:$H$350),IF(基礎データ!$B$4=5,LOOKUP(計算シート!B42,'源泉徴収(月額)'!$A$10:$A$350,'源泉徴収(月額)'!$I$10:$I$350),IF(基礎データ!$B$4=6,LOOKUP(計算シート!B42,'源泉徴収(月額)'!$A$10:$A$350,'源泉徴収(月額)'!$J$10:$J$350),IF(基礎データ!$B$4=7,LOOKUP(計算シート!B42,'源泉徴収(月額)'!$A$10:$A$350,'源泉徴収(月額)'!$K$10:$K$350),0)))))))),0)</f>
        <v>0</v>
      </c>
    </row>
    <row r="43" spans="1:3">
      <c r="A43">
        <f>IF(AND(社会保険料!C53&lt;=基礎データ!$B$5,社会保険料!E53&gt;基礎データ!$B$5),社会保険料!B53,0)</f>
        <v>0</v>
      </c>
      <c r="B43">
        <f ca="1">IF(AND('源泉徴収(月額)'!B50&lt;=基礎データ!$B$17,基礎データ!$B$17&lt;'源泉徴収(月額)'!C50),'源泉徴収(月額)'!A50,0)</f>
        <v>0</v>
      </c>
      <c r="C43">
        <f ca="1">IF(B43&gt;0,IF(基礎データ!$B$4=0,LOOKUP(計算シート!B43,'源泉徴収(月額)'!$A$10:$A$350,'源泉徴収(月額)'!$D$10:$D$350),IF(基礎データ!$B$4=1,LOOKUP(計算シート!B43,'源泉徴収(月額)'!$A$10:$A$350,'源泉徴収(月額)'!$E$10:$E$350),IF(基礎データ!$B$4=2,LOOKUP(計算シート!B43,'源泉徴収(月額)'!$A$10:$A$350,'源泉徴収(月額)'!$F$10:$F$350),IF(基礎データ!$B$4=3,LOOKUP(計算シート!B43,'源泉徴収(月額)'!$A$10:$A$350,'源泉徴収(月額)'!$G$10:$G$350),IF(基礎データ!$B$4=4,LOOKUP(計算シート!B43,'源泉徴収(月額)'!$A$10:$A$350,'源泉徴収(月額)'!$H$10:$H$350),IF(基礎データ!$B$4=5,LOOKUP(計算シート!B43,'源泉徴収(月額)'!$A$10:$A$350,'源泉徴収(月額)'!$I$10:$I$350),IF(基礎データ!$B$4=6,LOOKUP(計算シート!B43,'源泉徴収(月額)'!$A$10:$A$350,'源泉徴収(月額)'!$J$10:$J$350),IF(基礎データ!$B$4=7,LOOKUP(計算シート!B43,'源泉徴収(月額)'!$A$10:$A$350,'源泉徴収(月額)'!$K$10:$K$350),0)))))))),0)</f>
        <v>0</v>
      </c>
    </row>
    <row r="44" spans="1:3">
      <c r="A44">
        <f>IF(AND(社会保険料!C54&lt;=基礎データ!$B$5,社会保険料!E54&gt;基礎データ!$B$5),社会保険料!B54,0)</f>
        <v>0</v>
      </c>
      <c r="B44">
        <f ca="1">IF(AND('源泉徴収(月額)'!B51&lt;=基礎データ!$B$17,基礎データ!$B$17&lt;'源泉徴収(月額)'!C51),'源泉徴収(月額)'!A51,0)</f>
        <v>0</v>
      </c>
      <c r="C44">
        <f ca="1">IF(B44&gt;0,IF(基礎データ!$B$4=0,LOOKUP(計算シート!B44,'源泉徴収(月額)'!$A$10:$A$350,'源泉徴収(月額)'!$D$10:$D$350),IF(基礎データ!$B$4=1,LOOKUP(計算シート!B44,'源泉徴収(月額)'!$A$10:$A$350,'源泉徴収(月額)'!$E$10:$E$350),IF(基礎データ!$B$4=2,LOOKUP(計算シート!B44,'源泉徴収(月額)'!$A$10:$A$350,'源泉徴収(月額)'!$F$10:$F$350),IF(基礎データ!$B$4=3,LOOKUP(計算シート!B44,'源泉徴収(月額)'!$A$10:$A$350,'源泉徴収(月額)'!$G$10:$G$350),IF(基礎データ!$B$4=4,LOOKUP(計算シート!B44,'源泉徴収(月額)'!$A$10:$A$350,'源泉徴収(月額)'!$H$10:$H$350),IF(基礎データ!$B$4=5,LOOKUP(計算シート!B44,'源泉徴収(月額)'!$A$10:$A$350,'源泉徴収(月額)'!$I$10:$I$350),IF(基礎データ!$B$4=6,LOOKUP(計算シート!B44,'源泉徴収(月額)'!$A$10:$A$350,'源泉徴収(月額)'!$J$10:$J$350),IF(基礎データ!$B$4=7,LOOKUP(計算シート!B44,'源泉徴収(月額)'!$A$10:$A$350,'源泉徴収(月額)'!$K$10:$K$350),0)))))))),0)</f>
        <v>0</v>
      </c>
    </row>
    <row r="45" spans="1:3">
      <c r="A45">
        <f>IF(AND(社会保険料!C55&lt;=基礎データ!$B$5,社会保険料!E55&gt;基礎データ!$B$5),社会保険料!B55,0)</f>
        <v>0</v>
      </c>
      <c r="B45">
        <f ca="1">IF(AND('源泉徴収(月額)'!B52&lt;=基礎データ!$B$17,基礎データ!$B$17&lt;'源泉徴収(月額)'!C52),'源泉徴収(月額)'!A52,0)</f>
        <v>0</v>
      </c>
      <c r="C45">
        <f ca="1">IF(B45&gt;0,IF(基礎データ!$B$4=0,LOOKUP(計算シート!B45,'源泉徴収(月額)'!$A$10:$A$350,'源泉徴収(月額)'!$D$10:$D$350),IF(基礎データ!$B$4=1,LOOKUP(計算シート!B45,'源泉徴収(月額)'!$A$10:$A$350,'源泉徴収(月額)'!$E$10:$E$350),IF(基礎データ!$B$4=2,LOOKUP(計算シート!B45,'源泉徴収(月額)'!$A$10:$A$350,'源泉徴収(月額)'!$F$10:$F$350),IF(基礎データ!$B$4=3,LOOKUP(計算シート!B45,'源泉徴収(月額)'!$A$10:$A$350,'源泉徴収(月額)'!$G$10:$G$350),IF(基礎データ!$B$4=4,LOOKUP(計算シート!B45,'源泉徴収(月額)'!$A$10:$A$350,'源泉徴収(月額)'!$H$10:$H$350),IF(基礎データ!$B$4=5,LOOKUP(計算シート!B45,'源泉徴収(月額)'!$A$10:$A$350,'源泉徴収(月額)'!$I$10:$I$350),IF(基礎データ!$B$4=6,LOOKUP(計算シート!B45,'源泉徴収(月額)'!$A$10:$A$350,'源泉徴収(月額)'!$J$10:$J$350),IF(基礎データ!$B$4=7,LOOKUP(計算シート!B45,'源泉徴収(月額)'!$A$10:$A$350,'源泉徴収(月額)'!$K$10:$K$350),0)))))))),0)</f>
        <v>0</v>
      </c>
    </row>
    <row r="46" spans="1:3">
      <c r="A46">
        <f>IF(AND(社会保険料!C56&lt;=基礎データ!$B$5,社会保険料!E56&gt;基礎データ!$B$5),社会保険料!B56,0)</f>
        <v>0</v>
      </c>
      <c r="B46">
        <f ca="1">IF(AND('源泉徴収(月額)'!B53&lt;=基礎データ!$B$17,基礎データ!$B$17&lt;'源泉徴収(月額)'!C53),'源泉徴収(月額)'!A53,0)</f>
        <v>0</v>
      </c>
      <c r="C46">
        <f ca="1">IF(B46&gt;0,IF(基礎データ!$B$4=0,LOOKUP(計算シート!B46,'源泉徴収(月額)'!$A$10:$A$350,'源泉徴収(月額)'!$D$10:$D$350),IF(基礎データ!$B$4=1,LOOKUP(計算シート!B46,'源泉徴収(月額)'!$A$10:$A$350,'源泉徴収(月額)'!$E$10:$E$350),IF(基礎データ!$B$4=2,LOOKUP(計算シート!B46,'源泉徴収(月額)'!$A$10:$A$350,'源泉徴収(月額)'!$F$10:$F$350),IF(基礎データ!$B$4=3,LOOKUP(計算シート!B46,'源泉徴収(月額)'!$A$10:$A$350,'源泉徴収(月額)'!$G$10:$G$350),IF(基礎データ!$B$4=4,LOOKUP(計算シート!B46,'源泉徴収(月額)'!$A$10:$A$350,'源泉徴収(月額)'!$H$10:$H$350),IF(基礎データ!$B$4=5,LOOKUP(計算シート!B46,'源泉徴収(月額)'!$A$10:$A$350,'源泉徴収(月額)'!$I$10:$I$350),IF(基礎データ!$B$4=6,LOOKUP(計算シート!B46,'源泉徴収(月額)'!$A$10:$A$350,'源泉徴収(月額)'!$J$10:$J$350),IF(基礎データ!$B$4=7,LOOKUP(計算シート!B46,'源泉徴収(月額)'!$A$10:$A$350,'源泉徴収(月額)'!$K$10:$K$350),0)))))))),0)</f>
        <v>0</v>
      </c>
    </row>
    <row r="47" spans="1:3">
      <c r="A47">
        <f>IF(AND(社会保険料!C57&lt;=基礎データ!$B$5,社会保険料!E57&gt;基礎データ!$B$5),社会保険料!B57,0)</f>
        <v>0</v>
      </c>
      <c r="B47">
        <f ca="1">IF(AND('源泉徴収(月額)'!B54&lt;=基礎データ!$B$17,基礎データ!$B$17&lt;'源泉徴収(月額)'!C54),'源泉徴収(月額)'!A54,0)</f>
        <v>0</v>
      </c>
      <c r="C47">
        <f ca="1">IF(B47&gt;0,IF(基礎データ!$B$4=0,LOOKUP(計算シート!B47,'源泉徴収(月額)'!$A$10:$A$350,'源泉徴収(月額)'!$D$10:$D$350),IF(基礎データ!$B$4=1,LOOKUP(計算シート!B47,'源泉徴収(月額)'!$A$10:$A$350,'源泉徴収(月額)'!$E$10:$E$350),IF(基礎データ!$B$4=2,LOOKUP(計算シート!B47,'源泉徴収(月額)'!$A$10:$A$350,'源泉徴収(月額)'!$F$10:$F$350),IF(基礎データ!$B$4=3,LOOKUP(計算シート!B47,'源泉徴収(月額)'!$A$10:$A$350,'源泉徴収(月額)'!$G$10:$G$350),IF(基礎データ!$B$4=4,LOOKUP(計算シート!B47,'源泉徴収(月額)'!$A$10:$A$350,'源泉徴収(月額)'!$H$10:$H$350),IF(基礎データ!$B$4=5,LOOKUP(計算シート!B47,'源泉徴収(月額)'!$A$10:$A$350,'源泉徴収(月額)'!$I$10:$I$350),IF(基礎データ!$B$4=6,LOOKUP(計算シート!B47,'源泉徴収(月額)'!$A$10:$A$350,'源泉徴収(月額)'!$J$10:$J$350),IF(基礎データ!$B$4=7,LOOKUP(計算シート!B47,'源泉徴収(月額)'!$A$10:$A$350,'源泉徴収(月額)'!$K$10:$K$350),0)))))))),0)</f>
        <v>0</v>
      </c>
    </row>
    <row r="48" spans="1:3">
      <c r="A48">
        <f>IF(AND(社会保険料!C58&lt;=基礎データ!$B$5,社会保険料!E58&gt;基礎データ!$B$5),社会保険料!B58,0)</f>
        <v>0</v>
      </c>
      <c r="B48">
        <f ca="1">IF(AND('源泉徴収(月額)'!B55&lt;=基礎データ!$B$17,基礎データ!$B$17&lt;'源泉徴収(月額)'!C55),'源泉徴収(月額)'!A55,0)</f>
        <v>0</v>
      </c>
      <c r="C48">
        <f ca="1">IF(B48&gt;0,IF(基礎データ!$B$4=0,LOOKUP(計算シート!B48,'源泉徴収(月額)'!$A$10:$A$350,'源泉徴収(月額)'!$D$10:$D$350),IF(基礎データ!$B$4=1,LOOKUP(計算シート!B48,'源泉徴収(月額)'!$A$10:$A$350,'源泉徴収(月額)'!$E$10:$E$350),IF(基礎データ!$B$4=2,LOOKUP(計算シート!B48,'源泉徴収(月額)'!$A$10:$A$350,'源泉徴収(月額)'!$F$10:$F$350),IF(基礎データ!$B$4=3,LOOKUP(計算シート!B48,'源泉徴収(月額)'!$A$10:$A$350,'源泉徴収(月額)'!$G$10:$G$350),IF(基礎データ!$B$4=4,LOOKUP(計算シート!B48,'源泉徴収(月額)'!$A$10:$A$350,'源泉徴収(月額)'!$H$10:$H$350),IF(基礎データ!$B$4=5,LOOKUP(計算シート!B48,'源泉徴収(月額)'!$A$10:$A$350,'源泉徴収(月額)'!$I$10:$I$350),IF(基礎データ!$B$4=6,LOOKUP(計算シート!B48,'源泉徴収(月額)'!$A$10:$A$350,'源泉徴収(月額)'!$J$10:$J$350),IF(基礎データ!$B$4=7,LOOKUP(計算シート!B48,'源泉徴収(月額)'!$A$10:$A$350,'源泉徴収(月額)'!$K$10:$K$350),0)))))))),0)</f>
        <v>0</v>
      </c>
    </row>
    <row r="49" spans="1:3">
      <c r="A49">
        <f>IF(AND(社会保険料!C59&lt;=基礎データ!$B$5,社会保険料!E59&gt;基礎データ!$B$5),社会保険料!B59,0)</f>
        <v>0</v>
      </c>
      <c r="B49">
        <f ca="1">IF(AND('源泉徴収(月額)'!B56&lt;=基礎データ!$B$17,基礎データ!$B$17&lt;'源泉徴収(月額)'!C56),'源泉徴収(月額)'!A56,0)</f>
        <v>0</v>
      </c>
      <c r="C49">
        <f ca="1">IF(B49&gt;0,IF(基礎データ!$B$4=0,LOOKUP(計算シート!B49,'源泉徴収(月額)'!$A$10:$A$350,'源泉徴収(月額)'!$D$10:$D$350),IF(基礎データ!$B$4=1,LOOKUP(計算シート!B49,'源泉徴収(月額)'!$A$10:$A$350,'源泉徴収(月額)'!$E$10:$E$350),IF(基礎データ!$B$4=2,LOOKUP(計算シート!B49,'源泉徴収(月額)'!$A$10:$A$350,'源泉徴収(月額)'!$F$10:$F$350),IF(基礎データ!$B$4=3,LOOKUP(計算シート!B49,'源泉徴収(月額)'!$A$10:$A$350,'源泉徴収(月額)'!$G$10:$G$350),IF(基礎データ!$B$4=4,LOOKUP(計算シート!B49,'源泉徴収(月額)'!$A$10:$A$350,'源泉徴収(月額)'!$H$10:$H$350),IF(基礎データ!$B$4=5,LOOKUP(計算シート!B49,'源泉徴収(月額)'!$A$10:$A$350,'源泉徴収(月額)'!$I$10:$I$350),IF(基礎データ!$B$4=6,LOOKUP(計算シート!B49,'源泉徴収(月額)'!$A$10:$A$350,'源泉徴収(月額)'!$J$10:$J$350),IF(基礎データ!$B$4=7,LOOKUP(計算シート!B49,'源泉徴収(月額)'!$A$10:$A$350,'源泉徴収(月額)'!$K$10:$K$350),0)))))))),0)</f>
        <v>0</v>
      </c>
    </row>
    <row r="50" spans="1:3">
      <c r="A50">
        <f>IF(社会保険料!C60&lt;=基礎データ!$B$5,社会保険料!B60,0)</f>
        <v>0</v>
      </c>
      <c r="B50">
        <f ca="1">IF(AND('源泉徴収(月額)'!B57&lt;=基礎データ!$B$17,基礎データ!$B$17&lt;'源泉徴収(月額)'!C57),'源泉徴収(月額)'!A57,0)</f>
        <v>0</v>
      </c>
      <c r="C50">
        <f ca="1">IF(B50&gt;0,IF(基礎データ!$B$4=0,LOOKUP(計算シート!B50,'源泉徴収(月額)'!$A$10:$A$350,'源泉徴収(月額)'!$D$10:$D$350),IF(基礎データ!$B$4=1,LOOKUP(計算シート!B50,'源泉徴収(月額)'!$A$10:$A$350,'源泉徴収(月額)'!$E$10:$E$350),IF(基礎データ!$B$4=2,LOOKUP(計算シート!B50,'源泉徴収(月額)'!$A$10:$A$350,'源泉徴収(月額)'!$F$10:$F$350),IF(基礎データ!$B$4=3,LOOKUP(計算シート!B50,'源泉徴収(月額)'!$A$10:$A$350,'源泉徴収(月額)'!$G$10:$G$350),IF(基礎データ!$B$4=4,LOOKUP(計算シート!B50,'源泉徴収(月額)'!$A$10:$A$350,'源泉徴収(月額)'!$H$10:$H$350),IF(基礎データ!$B$4=5,LOOKUP(計算シート!B50,'源泉徴収(月額)'!$A$10:$A$350,'源泉徴収(月額)'!$I$10:$I$350),IF(基礎データ!$B$4=6,LOOKUP(計算シート!B50,'源泉徴収(月額)'!$A$10:$A$350,'源泉徴収(月額)'!$J$10:$J$350),IF(基礎データ!$B$4=7,LOOKUP(計算シート!B50,'源泉徴収(月額)'!$A$10:$A$350,'源泉徴収(月額)'!$K$10:$K$350),0)))))))),0)</f>
        <v>0</v>
      </c>
    </row>
    <row r="51" spans="1:3">
      <c r="B51">
        <f ca="1">IF(AND('源泉徴収(月額)'!B58&lt;=基礎データ!$B$17,基礎データ!$B$17&lt;'源泉徴収(月額)'!C58),'源泉徴収(月額)'!A58,0)</f>
        <v>0</v>
      </c>
      <c r="C51">
        <f ca="1">IF(B51&gt;0,IF(基礎データ!$B$4=0,LOOKUP(計算シート!B51,'源泉徴収(月額)'!$A$10:$A$350,'源泉徴収(月額)'!$D$10:$D$350),IF(基礎データ!$B$4=1,LOOKUP(計算シート!B51,'源泉徴収(月額)'!$A$10:$A$350,'源泉徴収(月額)'!$E$10:$E$350),IF(基礎データ!$B$4=2,LOOKUP(計算シート!B51,'源泉徴収(月額)'!$A$10:$A$350,'源泉徴収(月額)'!$F$10:$F$350),IF(基礎データ!$B$4=3,LOOKUP(計算シート!B51,'源泉徴収(月額)'!$A$10:$A$350,'源泉徴収(月額)'!$G$10:$G$350),IF(基礎データ!$B$4=4,LOOKUP(計算シート!B51,'源泉徴収(月額)'!$A$10:$A$350,'源泉徴収(月額)'!$H$10:$H$350),IF(基礎データ!$B$4=5,LOOKUP(計算シート!B51,'源泉徴収(月額)'!$A$10:$A$350,'源泉徴収(月額)'!$I$10:$I$350),IF(基礎データ!$B$4=6,LOOKUP(計算シート!B51,'源泉徴収(月額)'!$A$10:$A$350,'源泉徴収(月額)'!$J$10:$J$350),IF(基礎データ!$B$4=7,LOOKUP(計算シート!B51,'源泉徴収(月額)'!$A$10:$A$350,'源泉徴収(月額)'!$K$10:$K$350),0)))))))),0)</f>
        <v>0</v>
      </c>
    </row>
    <row r="52" spans="1:3">
      <c r="B52">
        <f ca="1">IF(AND('源泉徴収(月額)'!B59&lt;=基礎データ!$B$17,基礎データ!$B$17&lt;'源泉徴収(月額)'!C59),'源泉徴収(月額)'!A59,0)</f>
        <v>0</v>
      </c>
      <c r="C52">
        <f ca="1">IF(B52&gt;0,IF(基礎データ!$B$4=0,LOOKUP(計算シート!B52,'源泉徴収(月額)'!$A$10:$A$350,'源泉徴収(月額)'!$D$10:$D$350),IF(基礎データ!$B$4=1,LOOKUP(計算シート!B52,'源泉徴収(月額)'!$A$10:$A$350,'源泉徴収(月額)'!$E$10:$E$350),IF(基礎データ!$B$4=2,LOOKUP(計算シート!B52,'源泉徴収(月額)'!$A$10:$A$350,'源泉徴収(月額)'!$F$10:$F$350),IF(基礎データ!$B$4=3,LOOKUP(計算シート!B52,'源泉徴収(月額)'!$A$10:$A$350,'源泉徴収(月額)'!$G$10:$G$350),IF(基礎データ!$B$4=4,LOOKUP(計算シート!B52,'源泉徴収(月額)'!$A$10:$A$350,'源泉徴収(月額)'!$H$10:$H$350),IF(基礎データ!$B$4=5,LOOKUP(計算シート!B52,'源泉徴収(月額)'!$A$10:$A$350,'源泉徴収(月額)'!$I$10:$I$350),IF(基礎データ!$B$4=6,LOOKUP(計算シート!B52,'源泉徴収(月額)'!$A$10:$A$350,'源泉徴収(月額)'!$J$10:$J$350),IF(基礎データ!$B$4=7,LOOKUP(計算シート!B52,'源泉徴収(月額)'!$A$10:$A$350,'源泉徴収(月額)'!$K$10:$K$350),0)))))))),0)</f>
        <v>0</v>
      </c>
    </row>
    <row r="53" spans="1:3">
      <c r="B53">
        <f ca="1">IF(AND('源泉徴収(月額)'!B60&lt;=基礎データ!$B$17,基礎データ!$B$17&lt;'源泉徴収(月額)'!C60),'源泉徴収(月額)'!A60,0)</f>
        <v>0</v>
      </c>
      <c r="C53">
        <f ca="1">IF(B53&gt;0,IF(基礎データ!$B$4=0,LOOKUP(計算シート!B53,'源泉徴収(月額)'!$A$10:$A$350,'源泉徴収(月額)'!$D$10:$D$350),IF(基礎データ!$B$4=1,LOOKUP(計算シート!B53,'源泉徴収(月額)'!$A$10:$A$350,'源泉徴収(月額)'!$E$10:$E$350),IF(基礎データ!$B$4=2,LOOKUP(計算シート!B53,'源泉徴収(月額)'!$A$10:$A$350,'源泉徴収(月額)'!$F$10:$F$350),IF(基礎データ!$B$4=3,LOOKUP(計算シート!B53,'源泉徴収(月額)'!$A$10:$A$350,'源泉徴収(月額)'!$G$10:$G$350),IF(基礎データ!$B$4=4,LOOKUP(計算シート!B53,'源泉徴収(月額)'!$A$10:$A$350,'源泉徴収(月額)'!$H$10:$H$350),IF(基礎データ!$B$4=5,LOOKUP(計算シート!B53,'源泉徴収(月額)'!$A$10:$A$350,'源泉徴収(月額)'!$I$10:$I$350),IF(基礎データ!$B$4=6,LOOKUP(計算シート!B53,'源泉徴収(月額)'!$A$10:$A$350,'源泉徴収(月額)'!$J$10:$J$350),IF(基礎データ!$B$4=7,LOOKUP(計算シート!B53,'源泉徴収(月額)'!$A$10:$A$350,'源泉徴収(月額)'!$K$10:$K$350),0)))))))),0)</f>
        <v>0</v>
      </c>
    </row>
    <row r="54" spans="1:3">
      <c r="B54">
        <f ca="1">IF(AND('源泉徴収(月額)'!B61&lt;=基礎データ!$B$17,基礎データ!$B$17&lt;'源泉徴収(月額)'!C61),'源泉徴収(月額)'!A61,0)</f>
        <v>0</v>
      </c>
      <c r="C54">
        <f ca="1">IF(B54&gt;0,IF(基礎データ!$B$4=0,LOOKUP(計算シート!B54,'源泉徴収(月額)'!$A$10:$A$350,'源泉徴収(月額)'!$D$10:$D$350),IF(基礎データ!$B$4=1,LOOKUP(計算シート!B54,'源泉徴収(月額)'!$A$10:$A$350,'源泉徴収(月額)'!$E$10:$E$350),IF(基礎データ!$B$4=2,LOOKUP(計算シート!B54,'源泉徴収(月額)'!$A$10:$A$350,'源泉徴収(月額)'!$F$10:$F$350),IF(基礎データ!$B$4=3,LOOKUP(計算シート!B54,'源泉徴収(月額)'!$A$10:$A$350,'源泉徴収(月額)'!$G$10:$G$350),IF(基礎データ!$B$4=4,LOOKUP(計算シート!B54,'源泉徴収(月額)'!$A$10:$A$350,'源泉徴収(月額)'!$H$10:$H$350),IF(基礎データ!$B$4=5,LOOKUP(計算シート!B54,'源泉徴収(月額)'!$A$10:$A$350,'源泉徴収(月額)'!$I$10:$I$350),IF(基礎データ!$B$4=6,LOOKUP(計算シート!B54,'源泉徴収(月額)'!$A$10:$A$350,'源泉徴収(月額)'!$J$10:$J$350),IF(基礎データ!$B$4=7,LOOKUP(計算シート!B54,'源泉徴収(月額)'!$A$10:$A$350,'源泉徴収(月額)'!$K$10:$K$350),0)))))))),0)</f>
        <v>0</v>
      </c>
    </row>
    <row r="55" spans="1:3">
      <c r="B55">
        <f ca="1">IF(AND('源泉徴収(月額)'!B62&lt;=基礎データ!$B$17,基礎データ!$B$17&lt;'源泉徴収(月額)'!C62),'源泉徴収(月額)'!A62,0)</f>
        <v>0</v>
      </c>
      <c r="C55">
        <f ca="1">IF(B55&gt;0,IF(基礎データ!$B$4=0,LOOKUP(計算シート!B55,'源泉徴収(月額)'!$A$10:$A$350,'源泉徴収(月額)'!$D$10:$D$350),IF(基礎データ!$B$4=1,LOOKUP(計算シート!B55,'源泉徴収(月額)'!$A$10:$A$350,'源泉徴収(月額)'!$E$10:$E$350),IF(基礎データ!$B$4=2,LOOKUP(計算シート!B55,'源泉徴収(月額)'!$A$10:$A$350,'源泉徴収(月額)'!$F$10:$F$350),IF(基礎データ!$B$4=3,LOOKUP(計算シート!B55,'源泉徴収(月額)'!$A$10:$A$350,'源泉徴収(月額)'!$G$10:$G$350),IF(基礎データ!$B$4=4,LOOKUP(計算シート!B55,'源泉徴収(月額)'!$A$10:$A$350,'源泉徴収(月額)'!$H$10:$H$350),IF(基礎データ!$B$4=5,LOOKUP(計算シート!B55,'源泉徴収(月額)'!$A$10:$A$350,'源泉徴収(月額)'!$I$10:$I$350),IF(基礎データ!$B$4=6,LOOKUP(計算シート!B55,'源泉徴収(月額)'!$A$10:$A$350,'源泉徴収(月額)'!$J$10:$J$350),IF(基礎データ!$B$4=7,LOOKUP(計算シート!B55,'源泉徴収(月額)'!$A$10:$A$350,'源泉徴収(月額)'!$K$10:$K$350),0)))))))),0)</f>
        <v>0</v>
      </c>
    </row>
    <row r="56" spans="1:3">
      <c r="B56">
        <f ca="1">IF(AND('源泉徴収(月額)'!B63&lt;=基礎データ!$B$17,基礎データ!$B$17&lt;'源泉徴収(月額)'!C63),'源泉徴収(月額)'!A63,0)</f>
        <v>0</v>
      </c>
      <c r="C56">
        <f ca="1">IF(B56&gt;0,IF(基礎データ!$B$4=0,LOOKUP(計算シート!B56,'源泉徴収(月額)'!$A$10:$A$350,'源泉徴収(月額)'!$D$10:$D$350),IF(基礎データ!$B$4=1,LOOKUP(計算シート!B56,'源泉徴収(月額)'!$A$10:$A$350,'源泉徴収(月額)'!$E$10:$E$350),IF(基礎データ!$B$4=2,LOOKUP(計算シート!B56,'源泉徴収(月額)'!$A$10:$A$350,'源泉徴収(月額)'!$F$10:$F$350),IF(基礎データ!$B$4=3,LOOKUP(計算シート!B56,'源泉徴収(月額)'!$A$10:$A$350,'源泉徴収(月額)'!$G$10:$G$350),IF(基礎データ!$B$4=4,LOOKUP(計算シート!B56,'源泉徴収(月額)'!$A$10:$A$350,'源泉徴収(月額)'!$H$10:$H$350),IF(基礎データ!$B$4=5,LOOKUP(計算シート!B56,'源泉徴収(月額)'!$A$10:$A$350,'源泉徴収(月額)'!$I$10:$I$350),IF(基礎データ!$B$4=6,LOOKUP(計算シート!B56,'源泉徴収(月額)'!$A$10:$A$350,'源泉徴収(月額)'!$J$10:$J$350),IF(基礎データ!$B$4=7,LOOKUP(計算シート!B56,'源泉徴収(月額)'!$A$10:$A$350,'源泉徴収(月額)'!$K$10:$K$350),0)))))))),0)</f>
        <v>0</v>
      </c>
    </row>
    <row r="57" spans="1:3">
      <c r="B57">
        <f ca="1">IF(AND('源泉徴収(月額)'!B64&lt;=基礎データ!$B$17,基礎データ!$B$17&lt;'源泉徴収(月額)'!C64),'源泉徴収(月額)'!A64,0)</f>
        <v>0</v>
      </c>
      <c r="C57">
        <f ca="1">IF(B57&gt;0,IF(基礎データ!$B$4=0,LOOKUP(計算シート!B57,'源泉徴収(月額)'!$A$10:$A$350,'源泉徴収(月額)'!$D$10:$D$350),IF(基礎データ!$B$4=1,LOOKUP(計算シート!B57,'源泉徴収(月額)'!$A$10:$A$350,'源泉徴収(月額)'!$E$10:$E$350),IF(基礎データ!$B$4=2,LOOKUP(計算シート!B57,'源泉徴収(月額)'!$A$10:$A$350,'源泉徴収(月額)'!$F$10:$F$350),IF(基礎データ!$B$4=3,LOOKUP(計算シート!B57,'源泉徴収(月額)'!$A$10:$A$350,'源泉徴収(月額)'!$G$10:$G$350),IF(基礎データ!$B$4=4,LOOKUP(計算シート!B57,'源泉徴収(月額)'!$A$10:$A$350,'源泉徴収(月額)'!$H$10:$H$350),IF(基礎データ!$B$4=5,LOOKUP(計算シート!B57,'源泉徴収(月額)'!$A$10:$A$350,'源泉徴収(月額)'!$I$10:$I$350),IF(基礎データ!$B$4=6,LOOKUP(計算シート!B57,'源泉徴収(月額)'!$A$10:$A$350,'源泉徴収(月額)'!$J$10:$J$350),IF(基礎データ!$B$4=7,LOOKUP(計算シート!B57,'源泉徴収(月額)'!$A$10:$A$350,'源泉徴収(月額)'!$K$10:$K$350),0)))))))),0)</f>
        <v>0</v>
      </c>
    </row>
    <row r="58" spans="1:3">
      <c r="B58">
        <f ca="1">IF(AND('源泉徴収(月額)'!B65&lt;=基礎データ!$B$17,基礎データ!$B$17&lt;'源泉徴収(月額)'!C65),'源泉徴収(月額)'!A65,0)</f>
        <v>0</v>
      </c>
      <c r="C58">
        <f ca="1">IF(B58&gt;0,IF(基礎データ!$B$4=0,LOOKUP(計算シート!B58,'源泉徴収(月額)'!$A$10:$A$350,'源泉徴収(月額)'!$D$10:$D$350),IF(基礎データ!$B$4=1,LOOKUP(計算シート!B58,'源泉徴収(月額)'!$A$10:$A$350,'源泉徴収(月額)'!$E$10:$E$350),IF(基礎データ!$B$4=2,LOOKUP(計算シート!B58,'源泉徴収(月額)'!$A$10:$A$350,'源泉徴収(月額)'!$F$10:$F$350),IF(基礎データ!$B$4=3,LOOKUP(計算シート!B58,'源泉徴収(月額)'!$A$10:$A$350,'源泉徴収(月額)'!$G$10:$G$350),IF(基礎データ!$B$4=4,LOOKUP(計算シート!B58,'源泉徴収(月額)'!$A$10:$A$350,'源泉徴収(月額)'!$H$10:$H$350),IF(基礎データ!$B$4=5,LOOKUP(計算シート!B58,'源泉徴収(月額)'!$A$10:$A$350,'源泉徴収(月額)'!$I$10:$I$350),IF(基礎データ!$B$4=6,LOOKUP(計算シート!B58,'源泉徴収(月額)'!$A$10:$A$350,'源泉徴収(月額)'!$J$10:$J$350),IF(基礎データ!$B$4=7,LOOKUP(計算シート!B58,'源泉徴収(月額)'!$A$10:$A$350,'源泉徴収(月額)'!$K$10:$K$350),0)))))))),0)</f>
        <v>0</v>
      </c>
    </row>
    <row r="59" spans="1:3">
      <c r="B59">
        <f ca="1">IF(AND('源泉徴収(月額)'!B66&lt;=基礎データ!$B$17,基礎データ!$B$17&lt;'源泉徴収(月額)'!C66),'源泉徴収(月額)'!A66,0)</f>
        <v>0</v>
      </c>
      <c r="C59">
        <f ca="1">IF(B59&gt;0,IF(基礎データ!$B$4=0,LOOKUP(計算シート!B59,'源泉徴収(月額)'!$A$10:$A$350,'源泉徴収(月額)'!$D$10:$D$350),IF(基礎データ!$B$4=1,LOOKUP(計算シート!B59,'源泉徴収(月額)'!$A$10:$A$350,'源泉徴収(月額)'!$E$10:$E$350),IF(基礎データ!$B$4=2,LOOKUP(計算シート!B59,'源泉徴収(月額)'!$A$10:$A$350,'源泉徴収(月額)'!$F$10:$F$350),IF(基礎データ!$B$4=3,LOOKUP(計算シート!B59,'源泉徴収(月額)'!$A$10:$A$350,'源泉徴収(月額)'!$G$10:$G$350),IF(基礎データ!$B$4=4,LOOKUP(計算シート!B59,'源泉徴収(月額)'!$A$10:$A$350,'源泉徴収(月額)'!$H$10:$H$350),IF(基礎データ!$B$4=5,LOOKUP(計算シート!B59,'源泉徴収(月額)'!$A$10:$A$350,'源泉徴収(月額)'!$I$10:$I$350),IF(基礎データ!$B$4=6,LOOKUP(計算シート!B59,'源泉徴収(月額)'!$A$10:$A$350,'源泉徴収(月額)'!$J$10:$J$350),IF(基礎データ!$B$4=7,LOOKUP(計算シート!B59,'源泉徴収(月額)'!$A$10:$A$350,'源泉徴収(月額)'!$K$10:$K$350),0)))))))),0)</f>
        <v>0</v>
      </c>
    </row>
    <row r="60" spans="1:3">
      <c r="B60">
        <f ca="1">IF(AND('源泉徴収(月額)'!B67&lt;=基礎データ!$B$17,基礎データ!$B$17&lt;'源泉徴収(月額)'!C67),'源泉徴収(月額)'!A67,0)</f>
        <v>0</v>
      </c>
      <c r="C60">
        <f ca="1">IF(B60&gt;0,IF(基礎データ!$B$4=0,LOOKUP(計算シート!B60,'源泉徴収(月額)'!$A$10:$A$350,'源泉徴収(月額)'!$D$10:$D$350),IF(基礎データ!$B$4=1,LOOKUP(計算シート!B60,'源泉徴収(月額)'!$A$10:$A$350,'源泉徴収(月額)'!$E$10:$E$350),IF(基礎データ!$B$4=2,LOOKUP(計算シート!B60,'源泉徴収(月額)'!$A$10:$A$350,'源泉徴収(月額)'!$F$10:$F$350),IF(基礎データ!$B$4=3,LOOKUP(計算シート!B60,'源泉徴収(月額)'!$A$10:$A$350,'源泉徴収(月額)'!$G$10:$G$350),IF(基礎データ!$B$4=4,LOOKUP(計算シート!B60,'源泉徴収(月額)'!$A$10:$A$350,'源泉徴収(月額)'!$H$10:$H$350),IF(基礎データ!$B$4=5,LOOKUP(計算シート!B60,'源泉徴収(月額)'!$A$10:$A$350,'源泉徴収(月額)'!$I$10:$I$350),IF(基礎データ!$B$4=6,LOOKUP(計算シート!B60,'源泉徴収(月額)'!$A$10:$A$350,'源泉徴収(月額)'!$J$10:$J$350),IF(基礎データ!$B$4=7,LOOKUP(計算シート!B60,'源泉徴収(月額)'!$A$10:$A$350,'源泉徴収(月額)'!$K$10:$K$350),0)))))))),0)</f>
        <v>0</v>
      </c>
    </row>
    <row r="61" spans="1:3">
      <c r="B61">
        <f ca="1">IF(AND('源泉徴収(月額)'!B68&lt;=基礎データ!$B$17,基礎データ!$B$17&lt;'源泉徴収(月額)'!C68),'源泉徴収(月額)'!A68,0)</f>
        <v>0</v>
      </c>
      <c r="C61">
        <f ca="1">IF(B61&gt;0,IF(基礎データ!$B$4=0,LOOKUP(計算シート!B61,'源泉徴収(月額)'!$A$10:$A$350,'源泉徴収(月額)'!$D$10:$D$350),IF(基礎データ!$B$4=1,LOOKUP(計算シート!B61,'源泉徴収(月額)'!$A$10:$A$350,'源泉徴収(月額)'!$E$10:$E$350),IF(基礎データ!$B$4=2,LOOKUP(計算シート!B61,'源泉徴収(月額)'!$A$10:$A$350,'源泉徴収(月額)'!$F$10:$F$350),IF(基礎データ!$B$4=3,LOOKUP(計算シート!B61,'源泉徴収(月額)'!$A$10:$A$350,'源泉徴収(月額)'!$G$10:$G$350),IF(基礎データ!$B$4=4,LOOKUP(計算シート!B61,'源泉徴収(月額)'!$A$10:$A$350,'源泉徴収(月額)'!$H$10:$H$350),IF(基礎データ!$B$4=5,LOOKUP(計算シート!B61,'源泉徴収(月額)'!$A$10:$A$350,'源泉徴収(月額)'!$I$10:$I$350),IF(基礎データ!$B$4=6,LOOKUP(計算シート!B61,'源泉徴収(月額)'!$A$10:$A$350,'源泉徴収(月額)'!$J$10:$J$350),IF(基礎データ!$B$4=7,LOOKUP(計算シート!B61,'源泉徴収(月額)'!$A$10:$A$350,'源泉徴収(月額)'!$K$10:$K$350),0)))))))),0)</f>
        <v>0</v>
      </c>
    </row>
    <row r="62" spans="1:3">
      <c r="B62">
        <f ca="1">IF(AND('源泉徴収(月額)'!B69&lt;=基礎データ!$B$17,基礎データ!$B$17&lt;'源泉徴収(月額)'!C69),'源泉徴収(月額)'!A69,0)</f>
        <v>0</v>
      </c>
      <c r="C62">
        <f ca="1">IF(B62&gt;0,IF(基礎データ!$B$4=0,LOOKUP(計算シート!B62,'源泉徴収(月額)'!$A$10:$A$350,'源泉徴収(月額)'!$D$10:$D$350),IF(基礎データ!$B$4=1,LOOKUP(計算シート!B62,'源泉徴収(月額)'!$A$10:$A$350,'源泉徴収(月額)'!$E$10:$E$350),IF(基礎データ!$B$4=2,LOOKUP(計算シート!B62,'源泉徴収(月額)'!$A$10:$A$350,'源泉徴収(月額)'!$F$10:$F$350),IF(基礎データ!$B$4=3,LOOKUP(計算シート!B62,'源泉徴収(月額)'!$A$10:$A$350,'源泉徴収(月額)'!$G$10:$G$350),IF(基礎データ!$B$4=4,LOOKUP(計算シート!B62,'源泉徴収(月額)'!$A$10:$A$350,'源泉徴収(月額)'!$H$10:$H$350),IF(基礎データ!$B$4=5,LOOKUP(計算シート!B62,'源泉徴収(月額)'!$A$10:$A$350,'源泉徴収(月額)'!$I$10:$I$350),IF(基礎データ!$B$4=6,LOOKUP(計算シート!B62,'源泉徴収(月額)'!$A$10:$A$350,'源泉徴収(月額)'!$J$10:$J$350),IF(基礎データ!$B$4=7,LOOKUP(計算シート!B62,'源泉徴収(月額)'!$A$10:$A$350,'源泉徴収(月額)'!$K$10:$K$350),0)))))))),0)</f>
        <v>0</v>
      </c>
    </row>
    <row r="63" spans="1:3">
      <c r="B63">
        <f ca="1">IF(AND('源泉徴収(月額)'!B70&lt;=基礎データ!$B$17,基礎データ!$B$17&lt;'源泉徴収(月額)'!C70),'源泉徴収(月額)'!A70,0)</f>
        <v>0</v>
      </c>
      <c r="C63">
        <f ca="1">IF(B63&gt;0,IF(基礎データ!$B$4=0,LOOKUP(計算シート!B63,'源泉徴収(月額)'!$A$10:$A$350,'源泉徴収(月額)'!$D$10:$D$350),IF(基礎データ!$B$4=1,LOOKUP(計算シート!B63,'源泉徴収(月額)'!$A$10:$A$350,'源泉徴収(月額)'!$E$10:$E$350),IF(基礎データ!$B$4=2,LOOKUP(計算シート!B63,'源泉徴収(月額)'!$A$10:$A$350,'源泉徴収(月額)'!$F$10:$F$350),IF(基礎データ!$B$4=3,LOOKUP(計算シート!B63,'源泉徴収(月額)'!$A$10:$A$350,'源泉徴収(月額)'!$G$10:$G$350),IF(基礎データ!$B$4=4,LOOKUP(計算シート!B63,'源泉徴収(月額)'!$A$10:$A$350,'源泉徴収(月額)'!$H$10:$H$350),IF(基礎データ!$B$4=5,LOOKUP(計算シート!B63,'源泉徴収(月額)'!$A$10:$A$350,'源泉徴収(月額)'!$I$10:$I$350),IF(基礎データ!$B$4=6,LOOKUP(計算シート!B63,'源泉徴収(月額)'!$A$10:$A$350,'源泉徴収(月額)'!$J$10:$J$350),IF(基礎データ!$B$4=7,LOOKUP(計算シート!B63,'源泉徴収(月額)'!$A$10:$A$350,'源泉徴収(月額)'!$K$10:$K$350),0)))))))),0)</f>
        <v>0</v>
      </c>
    </row>
    <row r="64" spans="1:3">
      <c r="B64">
        <f ca="1">IF(AND('源泉徴収(月額)'!B71&lt;=基礎データ!$B$17,基礎データ!$B$17&lt;'源泉徴収(月額)'!C71),'源泉徴収(月額)'!A71,0)</f>
        <v>0</v>
      </c>
      <c r="C64">
        <f ca="1">IF(B64&gt;0,IF(基礎データ!$B$4=0,LOOKUP(計算シート!B64,'源泉徴収(月額)'!$A$10:$A$350,'源泉徴収(月額)'!$D$10:$D$350),IF(基礎データ!$B$4=1,LOOKUP(計算シート!B64,'源泉徴収(月額)'!$A$10:$A$350,'源泉徴収(月額)'!$E$10:$E$350),IF(基礎データ!$B$4=2,LOOKUP(計算シート!B64,'源泉徴収(月額)'!$A$10:$A$350,'源泉徴収(月額)'!$F$10:$F$350),IF(基礎データ!$B$4=3,LOOKUP(計算シート!B64,'源泉徴収(月額)'!$A$10:$A$350,'源泉徴収(月額)'!$G$10:$G$350),IF(基礎データ!$B$4=4,LOOKUP(計算シート!B64,'源泉徴収(月額)'!$A$10:$A$350,'源泉徴収(月額)'!$H$10:$H$350),IF(基礎データ!$B$4=5,LOOKUP(計算シート!B64,'源泉徴収(月額)'!$A$10:$A$350,'源泉徴収(月額)'!$I$10:$I$350),IF(基礎データ!$B$4=6,LOOKUP(計算シート!B64,'源泉徴収(月額)'!$A$10:$A$350,'源泉徴収(月額)'!$J$10:$J$350),IF(基礎データ!$B$4=7,LOOKUP(計算シート!B64,'源泉徴収(月額)'!$A$10:$A$350,'源泉徴収(月額)'!$K$10:$K$350),0)))))))),0)</f>
        <v>0</v>
      </c>
    </row>
    <row r="65" spans="2:3">
      <c r="B65">
        <f ca="1">IF(AND('源泉徴収(月額)'!B72&lt;=基礎データ!$B$17,基礎データ!$B$17&lt;'源泉徴収(月額)'!C72),'源泉徴収(月額)'!A72,0)</f>
        <v>0</v>
      </c>
      <c r="C65">
        <f ca="1">IF(B65&gt;0,IF(基礎データ!$B$4=0,LOOKUP(計算シート!B65,'源泉徴収(月額)'!$A$10:$A$350,'源泉徴収(月額)'!$D$10:$D$350),IF(基礎データ!$B$4=1,LOOKUP(計算シート!B65,'源泉徴収(月額)'!$A$10:$A$350,'源泉徴収(月額)'!$E$10:$E$350),IF(基礎データ!$B$4=2,LOOKUP(計算シート!B65,'源泉徴収(月額)'!$A$10:$A$350,'源泉徴収(月額)'!$F$10:$F$350),IF(基礎データ!$B$4=3,LOOKUP(計算シート!B65,'源泉徴収(月額)'!$A$10:$A$350,'源泉徴収(月額)'!$G$10:$G$350),IF(基礎データ!$B$4=4,LOOKUP(計算シート!B65,'源泉徴収(月額)'!$A$10:$A$350,'源泉徴収(月額)'!$H$10:$H$350),IF(基礎データ!$B$4=5,LOOKUP(計算シート!B65,'源泉徴収(月額)'!$A$10:$A$350,'源泉徴収(月額)'!$I$10:$I$350),IF(基礎データ!$B$4=6,LOOKUP(計算シート!B65,'源泉徴収(月額)'!$A$10:$A$350,'源泉徴収(月額)'!$J$10:$J$350),IF(基礎データ!$B$4=7,LOOKUP(計算シート!B65,'源泉徴収(月額)'!$A$10:$A$350,'源泉徴収(月額)'!$K$10:$K$350),0)))))))),0)</f>
        <v>0</v>
      </c>
    </row>
    <row r="66" spans="2:3">
      <c r="B66">
        <f ca="1">IF(AND('源泉徴収(月額)'!B73&lt;=基礎データ!$B$17,基礎データ!$B$17&lt;'源泉徴収(月額)'!C73),'源泉徴収(月額)'!A73,0)</f>
        <v>0</v>
      </c>
      <c r="C66">
        <f ca="1">IF(B66&gt;0,IF(基礎データ!$B$4=0,LOOKUP(計算シート!B66,'源泉徴収(月額)'!$A$10:$A$350,'源泉徴収(月額)'!$D$10:$D$350),IF(基礎データ!$B$4=1,LOOKUP(計算シート!B66,'源泉徴収(月額)'!$A$10:$A$350,'源泉徴収(月額)'!$E$10:$E$350),IF(基礎データ!$B$4=2,LOOKUP(計算シート!B66,'源泉徴収(月額)'!$A$10:$A$350,'源泉徴収(月額)'!$F$10:$F$350),IF(基礎データ!$B$4=3,LOOKUP(計算シート!B66,'源泉徴収(月額)'!$A$10:$A$350,'源泉徴収(月額)'!$G$10:$G$350),IF(基礎データ!$B$4=4,LOOKUP(計算シート!B66,'源泉徴収(月額)'!$A$10:$A$350,'源泉徴収(月額)'!$H$10:$H$350),IF(基礎データ!$B$4=5,LOOKUP(計算シート!B66,'源泉徴収(月額)'!$A$10:$A$350,'源泉徴収(月額)'!$I$10:$I$350),IF(基礎データ!$B$4=6,LOOKUP(計算シート!B66,'源泉徴収(月額)'!$A$10:$A$350,'源泉徴収(月額)'!$J$10:$J$350),IF(基礎データ!$B$4=7,LOOKUP(計算シート!B66,'源泉徴収(月額)'!$A$10:$A$350,'源泉徴収(月額)'!$K$10:$K$350),0)))))))),0)</f>
        <v>0</v>
      </c>
    </row>
    <row r="67" spans="2:3">
      <c r="B67">
        <f ca="1">IF(AND('源泉徴収(月額)'!B74&lt;=基礎データ!$B$17,基礎データ!$B$17&lt;'源泉徴収(月額)'!C74),'源泉徴収(月額)'!A74,0)</f>
        <v>0</v>
      </c>
      <c r="C67">
        <f ca="1">IF(B67&gt;0,IF(基礎データ!$B$4=0,LOOKUP(計算シート!B67,'源泉徴収(月額)'!$A$10:$A$350,'源泉徴収(月額)'!$D$10:$D$350),IF(基礎データ!$B$4=1,LOOKUP(計算シート!B67,'源泉徴収(月額)'!$A$10:$A$350,'源泉徴収(月額)'!$E$10:$E$350),IF(基礎データ!$B$4=2,LOOKUP(計算シート!B67,'源泉徴収(月額)'!$A$10:$A$350,'源泉徴収(月額)'!$F$10:$F$350),IF(基礎データ!$B$4=3,LOOKUP(計算シート!B67,'源泉徴収(月額)'!$A$10:$A$350,'源泉徴収(月額)'!$G$10:$G$350),IF(基礎データ!$B$4=4,LOOKUP(計算シート!B67,'源泉徴収(月額)'!$A$10:$A$350,'源泉徴収(月額)'!$H$10:$H$350),IF(基礎データ!$B$4=5,LOOKUP(計算シート!B67,'源泉徴収(月額)'!$A$10:$A$350,'源泉徴収(月額)'!$I$10:$I$350),IF(基礎データ!$B$4=6,LOOKUP(計算シート!B67,'源泉徴収(月額)'!$A$10:$A$350,'源泉徴収(月額)'!$J$10:$J$350),IF(基礎データ!$B$4=7,LOOKUP(計算シート!B67,'源泉徴収(月額)'!$A$10:$A$350,'源泉徴収(月額)'!$K$10:$K$350),0)))))))),0)</f>
        <v>0</v>
      </c>
    </row>
    <row r="68" spans="2:3">
      <c r="B68">
        <f ca="1">IF(AND('源泉徴収(月額)'!B75&lt;=基礎データ!$B$17,基礎データ!$B$17&lt;'源泉徴収(月額)'!C75),'源泉徴収(月額)'!A75,0)</f>
        <v>0</v>
      </c>
      <c r="C68">
        <f ca="1">IF(B68&gt;0,IF(基礎データ!$B$4=0,LOOKUP(計算シート!B68,'源泉徴収(月額)'!$A$10:$A$350,'源泉徴収(月額)'!$D$10:$D$350),IF(基礎データ!$B$4=1,LOOKUP(計算シート!B68,'源泉徴収(月額)'!$A$10:$A$350,'源泉徴収(月額)'!$E$10:$E$350),IF(基礎データ!$B$4=2,LOOKUP(計算シート!B68,'源泉徴収(月額)'!$A$10:$A$350,'源泉徴収(月額)'!$F$10:$F$350),IF(基礎データ!$B$4=3,LOOKUP(計算シート!B68,'源泉徴収(月額)'!$A$10:$A$350,'源泉徴収(月額)'!$G$10:$G$350),IF(基礎データ!$B$4=4,LOOKUP(計算シート!B68,'源泉徴収(月額)'!$A$10:$A$350,'源泉徴収(月額)'!$H$10:$H$350),IF(基礎データ!$B$4=5,LOOKUP(計算シート!B68,'源泉徴収(月額)'!$A$10:$A$350,'源泉徴収(月額)'!$I$10:$I$350),IF(基礎データ!$B$4=6,LOOKUP(計算シート!B68,'源泉徴収(月額)'!$A$10:$A$350,'源泉徴収(月額)'!$J$10:$J$350),IF(基礎データ!$B$4=7,LOOKUP(計算シート!B68,'源泉徴収(月額)'!$A$10:$A$350,'源泉徴収(月額)'!$K$10:$K$350),0)))))))),0)</f>
        <v>0</v>
      </c>
    </row>
    <row r="69" spans="2:3">
      <c r="B69">
        <f ca="1">IF(AND('源泉徴収(月額)'!B76&lt;=基礎データ!$B$17,基礎データ!$B$17&lt;'源泉徴収(月額)'!C76),'源泉徴収(月額)'!A76,0)</f>
        <v>0</v>
      </c>
      <c r="C69">
        <f ca="1">IF(B69&gt;0,IF(基礎データ!$B$4=0,LOOKUP(計算シート!B69,'源泉徴収(月額)'!$A$10:$A$350,'源泉徴収(月額)'!$D$10:$D$350),IF(基礎データ!$B$4=1,LOOKUP(計算シート!B69,'源泉徴収(月額)'!$A$10:$A$350,'源泉徴収(月額)'!$E$10:$E$350),IF(基礎データ!$B$4=2,LOOKUP(計算シート!B69,'源泉徴収(月額)'!$A$10:$A$350,'源泉徴収(月額)'!$F$10:$F$350),IF(基礎データ!$B$4=3,LOOKUP(計算シート!B69,'源泉徴収(月額)'!$A$10:$A$350,'源泉徴収(月額)'!$G$10:$G$350),IF(基礎データ!$B$4=4,LOOKUP(計算シート!B69,'源泉徴収(月額)'!$A$10:$A$350,'源泉徴収(月額)'!$H$10:$H$350),IF(基礎データ!$B$4=5,LOOKUP(計算シート!B69,'源泉徴収(月額)'!$A$10:$A$350,'源泉徴収(月額)'!$I$10:$I$350),IF(基礎データ!$B$4=6,LOOKUP(計算シート!B69,'源泉徴収(月額)'!$A$10:$A$350,'源泉徴収(月額)'!$J$10:$J$350),IF(基礎データ!$B$4=7,LOOKUP(計算シート!B69,'源泉徴収(月額)'!$A$10:$A$350,'源泉徴収(月額)'!$K$10:$K$350),0)))))))),0)</f>
        <v>0</v>
      </c>
    </row>
    <row r="70" spans="2:3">
      <c r="B70">
        <f ca="1">IF(AND('源泉徴収(月額)'!B77&lt;=基礎データ!$B$17,基礎データ!$B$17&lt;'源泉徴収(月額)'!C77),'源泉徴収(月額)'!A77,0)</f>
        <v>0</v>
      </c>
      <c r="C70">
        <f ca="1">IF(B70&gt;0,IF(基礎データ!$B$4=0,LOOKUP(計算シート!B70,'源泉徴収(月額)'!$A$10:$A$350,'源泉徴収(月額)'!$D$10:$D$350),IF(基礎データ!$B$4=1,LOOKUP(計算シート!B70,'源泉徴収(月額)'!$A$10:$A$350,'源泉徴収(月額)'!$E$10:$E$350),IF(基礎データ!$B$4=2,LOOKUP(計算シート!B70,'源泉徴収(月額)'!$A$10:$A$350,'源泉徴収(月額)'!$F$10:$F$350),IF(基礎データ!$B$4=3,LOOKUP(計算シート!B70,'源泉徴収(月額)'!$A$10:$A$350,'源泉徴収(月額)'!$G$10:$G$350),IF(基礎データ!$B$4=4,LOOKUP(計算シート!B70,'源泉徴収(月額)'!$A$10:$A$350,'源泉徴収(月額)'!$H$10:$H$350),IF(基礎データ!$B$4=5,LOOKUP(計算シート!B70,'源泉徴収(月額)'!$A$10:$A$350,'源泉徴収(月額)'!$I$10:$I$350),IF(基礎データ!$B$4=6,LOOKUP(計算シート!B70,'源泉徴収(月額)'!$A$10:$A$350,'源泉徴収(月額)'!$J$10:$J$350),IF(基礎データ!$B$4=7,LOOKUP(計算シート!B70,'源泉徴収(月額)'!$A$10:$A$350,'源泉徴収(月額)'!$K$10:$K$350),0)))))))),0)</f>
        <v>0</v>
      </c>
    </row>
    <row r="71" spans="2:3">
      <c r="B71">
        <f ca="1">IF(AND('源泉徴収(月額)'!B78&lt;=基礎データ!$B$17,基礎データ!$B$17&lt;'源泉徴収(月額)'!C78),'源泉徴収(月額)'!A78,0)</f>
        <v>0</v>
      </c>
      <c r="C71">
        <f ca="1">IF(B71&gt;0,IF(基礎データ!$B$4=0,LOOKUP(計算シート!B71,'源泉徴収(月額)'!$A$10:$A$350,'源泉徴収(月額)'!$D$10:$D$350),IF(基礎データ!$B$4=1,LOOKUP(計算シート!B71,'源泉徴収(月額)'!$A$10:$A$350,'源泉徴収(月額)'!$E$10:$E$350),IF(基礎データ!$B$4=2,LOOKUP(計算シート!B71,'源泉徴収(月額)'!$A$10:$A$350,'源泉徴収(月額)'!$F$10:$F$350),IF(基礎データ!$B$4=3,LOOKUP(計算シート!B71,'源泉徴収(月額)'!$A$10:$A$350,'源泉徴収(月額)'!$G$10:$G$350),IF(基礎データ!$B$4=4,LOOKUP(計算シート!B71,'源泉徴収(月額)'!$A$10:$A$350,'源泉徴収(月額)'!$H$10:$H$350),IF(基礎データ!$B$4=5,LOOKUP(計算シート!B71,'源泉徴収(月額)'!$A$10:$A$350,'源泉徴収(月額)'!$I$10:$I$350),IF(基礎データ!$B$4=6,LOOKUP(計算シート!B71,'源泉徴収(月額)'!$A$10:$A$350,'源泉徴収(月額)'!$J$10:$J$350),IF(基礎データ!$B$4=7,LOOKUP(計算シート!B71,'源泉徴収(月額)'!$A$10:$A$350,'源泉徴収(月額)'!$K$10:$K$350),0)))))))),0)</f>
        <v>0</v>
      </c>
    </row>
    <row r="72" spans="2:3">
      <c r="B72">
        <f ca="1">IF(AND('源泉徴収(月額)'!B79&lt;=基礎データ!$B$17,基礎データ!$B$17&lt;'源泉徴収(月額)'!C79),'源泉徴収(月額)'!A79,0)</f>
        <v>0</v>
      </c>
      <c r="C72">
        <f ca="1">IF(B72&gt;0,IF(基礎データ!$B$4=0,LOOKUP(計算シート!B72,'源泉徴収(月額)'!$A$10:$A$350,'源泉徴収(月額)'!$D$10:$D$350),IF(基礎データ!$B$4=1,LOOKUP(計算シート!B72,'源泉徴収(月額)'!$A$10:$A$350,'源泉徴収(月額)'!$E$10:$E$350),IF(基礎データ!$B$4=2,LOOKUP(計算シート!B72,'源泉徴収(月額)'!$A$10:$A$350,'源泉徴収(月額)'!$F$10:$F$350),IF(基礎データ!$B$4=3,LOOKUP(計算シート!B72,'源泉徴収(月額)'!$A$10:$A$350,'源泉徴収(月額)'!$G$10:$G$350),IF(基礎データ!$B$4=4,LOOKUP(計算シート!B72,'源泉徴収(月額)'!$A$10:$A$350,'源泉徴収(月額)'!$H$10:$H$350),IF(基礎データ!$B$4=5,LOOKUP(計算シート!B72,'源泉徴収(月額)'!$A$10:$A$350,'源泉徴収(月額)'!$I$10:$I$350),IF(基礎データ!$B$4=6,LOOKUP(計算シート!B72,'源泉徴収(月額)'!$A$10:$A$350,'源泉徴収(月額)'!$J$10:$J$350),IF(基礎データ!$B$4=7,LOOKUP(計算シート!B72,'源泉徴収(月額)'!$A$10:$A$350,'源泉徴収(月額)'!$K$10:$K$350),0)))))))),0)</f>
        <v>0</v>
      </c>
    </row>
    <row r="73" spans="2:3">
      <c r="B73">
        <f ca="1">IF(AND('源泉徴収(月額)'!B80&lt;=基礎データ!$B$17,基礎データ!$B$17&lt;'源泉徴収(月額)'!C80),'源泉徴収(月額)'!A80,0)</f>
        <v>0</v>
      </c>
      <c r="C73">
        <f ca="1">IF(B73&gt;0,IF(基礎データ!$B$4=0,LOOKUP(計算シート!B73,'源泉徴収(月額)'!$A$10:$A$350,'源泉徴収(月額)'!$D$10:$D$350),IF(基礎データ!$B$4=1,LOOKUP(計算シート!B73,'源泉徴収(月額)'!$A$10:$A$350,'源泉徴収(月額)'!$E$10:$E$350),IF(基礎データ!$B$4=2,LOOKUP(計算シート!B73,'源泉徴収(月額)'!$A$10:$A$350,'源泉徴収(月額)'!$F$10:$F$350),IF(基礎データ!$B$4=3,LOOKUP(計算シート!B73,'源泉徴収(月額)'!$A$10:$A$350,'源泉徴収(月額)'!$G$10:$G$350),IF(基礎データ!$B$4=4,LOOKUP(計算シート!B73,'源泉徴収(月額)'!$A$10:$A$350,'源泉徴収(月額)'!$H$10:$H$350),IF(基礎データ!$B$4=5,LOOKUP(計算シート!B73,'源泉徴収(月額)'!$A$10:$A$350,'源泉徴収(月額)'!$I$10:$I$350),IF(基礎データ!$B$4=6,LOOKUP(計算シート!B73,'源泉徴収(月額)'!$A$10:$A$350,'源泉徴収(月額)'!$J$10:$J$350),IF(基礎データ!$B$4=7,LOOKUP(計算シート!B73,'源泉徴収(月額)'!$A$10:$A$350,'源泉徴収(月額)'!$K$10:$K$350),0)))))))),0)</f>
        <v>0</v>
      </c>
    </row>
    <row r="74" spans="2:3">
      <c r="B74">
        <f ca="1">IF(AND('源泉徴収(月額)'!B81&lt;=基礎データ!$B$17,基礎データ!$B$17&lt;'源泉徴収(月額)'!C81),'源泉徴収(月額)'!A81,0)</f>
        <v>0</v>
      </c>
      <c r="C74">
        <f ca="1">IF(B74&gt;0,IF(基礎データ!$B$4=0,LOOKUP(計算シート!B74,'源泉徴収(月額)'!$A$10:$A$350,'源泉徴収(月額)'!$D$10:$D$350),IF(基礎データ!$B$4=1,LOOKUP(計算シート!B74,'源泉徴収(月額)'!$A$10:$A$350,'源泉徴収(月額)'!$E$10:$E$350),IF(基礎データ!$B$4=2,LOOKUP(計算シート!B74,'源泉徴収(月額)'!$A$10:$A$350,'源泉徴収(月額)'!$F$10:$F$350),IF(基礎データ!$B$4=3,LOOKUP(計算シート!B74,'源泉徴収(月額)'!$A$10:$A$350,'源泉徴収(月額)'!$G$10:$G$350),IF(基礎データ!$B$4=4,LOOKUP(計算シート!B74,'源泉徴収(月額)'!$A$10:$A$350,'源泉徴収(月額)'!$H$10:$H$350),IF(基礎データ!$B$4=5,LOOKUP(計算シート!B74,'源泉徴収(月額)'!$A$10:$A$350,'源泉徴収(月額)'!$I$10:$I$350),IF(基礎データ!$B$4=6,LOOKUP(計算シート!B74,'源泉徴収(月額)'!$A$10:$A$350,'源泉徴収(月額)'!$J$10:$J$350),IF(基礎データ!$B$4=7,LOOKUP(計算シート!B74,'源泉徴収(月額)'!$A$10:$A$350,'源泉徴収(月額)'!$K$10:$K$350),0)))))))),0)</f>
        <v>0</v>
      </c>
    </row>
    <row r="75" spans="2:3">
      <c r="B75">
        <f ca="1">IF(AND('源泉徴収(月額)'!B82&lt;=基礎データ!$B$17,基礎データ!$B$17&lt;'源泉徴収(月額)'!C82),'源泉徴収(月額)'!A82,0)</f>
        <v>0</v>
      </c>
      <c r="C75">
        <f ca="1">IF(B75&gt;0,IF(基礎データ!$B$4=0,LOOKUP(計算シート!B75,'源泉徴収(月額)'!$A$10:$A$350,'源泉徴収(月額)'!$D$10:$D$350),IF(基礎データ!$B$4=1,LOOKUP(計算シート!B75,'源泉徴収(月額)'!$A$10:$A$350,'源泉徴収(月額)'!$E$10:$E$350),IF(基礎データ!$B$4=2,LOOKUP(計算シート!B75,'源泉徴収(月額)'!$A$10:$A$350,'源泉徴収(月額)'!$F$10:$F$350),IF(基礎データ!$B$4=3,LOOKUP(計算シート!B75,'源泉徴収(月額)'!$A$10:$A$350,'源泉徴収(月額)'!$G$10:$G$350),IF(基礎データ!$B$4=4,LOOKUP(計算シート!B75,'源泉徴収(月額)'!$A$10:$A$350,'源泉徴収(月額)'!$H$10:$H$350),IF(基礎データ!$B$4=5,LOOKUP(計算シート!B75,'源泉徴収(月額)'!$A$10:$A$350,'源泉徴収(月額)'!$I$10:$I$350),IF(基礎データ!$B$4=6,LOOKUP(計算シート!B75,'源泉徴収(月額)'!$A$10:$A$350,'源泉徴収(月額)'!$J$10:$J$350),IF(基礎データ!$B$4=7,LOOKUP(計算シート!B75,'源泉徴収(月額)'!$A$10:$A$350,'源泉徴収(月額)'!$K$10:$K$350),0)))))))),0)</f>
        <v>0</v>
      </c>
    </row>
    <row r="76" spans="2:3">
      <c r="B76">
        <f ca="1">IF(AND('源泉徴収(月額)'!B83&lt;=基礎データ!$B$17,基礎データ!$B$17&lt;'源泉徴収(月額)'!C83),'源泉徴収(月額)'!A83,0)</f>
        <v>0</v>
      </c>
      <c r="C76">
        <f ca="1">IF(B76&gt;0,IF(基礎データ!$B$4=0,LOOKUP(計算シート!B76,'源泉徴収(月額)'!$A$10:$A$350,'源泉徴収(月額)'!$D$10:$D$350),IF(基礎データ!$B$4=1,LOOKUP(計算シート!B76,'源泉徴収(月額)'!$A$10:$A$350,'源泉徴収(月額)'!$E$10:$E$350),IF(基礎データ!$B$4=2,LOOKUP(計算シート!B76,'源泉徴収(月額)'!$A$10:$A$350,'源泉徴収(月額)'!$F$10:$F$350),IF(基礎データ!$B$4=3,LOOKUP(計算シート!B76,'源泉徴収(月額)'!$A$10:$A$350,'源泉徴収(月額)'!$G$10:$G$350),IF(基礎データ!$B$4=4,LOOKUP(計算シート!B76,'源泉徴収(月額)'!$A$10:$A$350,'源泉徴収(月額)'!$H$10:$H$350),IF(基礎データ!$B$4=5,LOOKUP(計算シート!B76,'源泉徴収(月額)'!$A$10:$A$350,'源泉徴収(月額)'!$I$10:$I$350),IF(基礎データ!$B$4=6,LOOKUP(計算シート!B76,'源泉徴収(月額)'!$A$10:$A$350,'源泉徴収(月額)'!$J$10:$J$350),IF(基礎データ!$B$4=7,LOOKUP(計算シート!B76,'源泉徴収(月額)'!$A$10:$A$350,'源泉徴収(月額)'!$K$10:$K$350),0)))))))),0)</f>
        <v>0</v>
      </c>
    </row>
    <row r="77" spans="2:3">
      <c r="B77">
        <f ca="1">IF(AND('源泉徴収(月額)'!B84&lt;=基礎データ!$B$17,基礎データ!$B$17&lt;'源泉徴収(月額)'!C84),'源泉徴収(月額)'!A84,0)</f>
        <v>0</v>
      </c>
      <c r="C77">
        <f ca="1">IF(B77&gt;0,IF(基礎データ!$B$4=0,LOOKUP(計算シート!B77,'源泉徴収(月額)'!$A$10:$A$350,'源泉徴収(月額)'!$D$10:$D$350),IF(基礎データ!$B$4=1,LOOKUP(計算シート!B77,'源泉徴収(月額)'!$A$10:$A$350,'源泉徴収(月額)'!$E$10:$E$350),IF(基礎データ!$B$4=2,LOOKUP(計算シート!B77,'源泉徴収(月額)'!$A$10:$A$350,'源泉徴収(月額)'!$F$10:$F$350),IF(基礎データ!$B$4=3,LOOKUP(計算シート!B77,'源泉徴収(月額)'!$A$10:$A$350,'源泉徴収(月額)'!$G$10:$G$350),IF(基礎データ!$B$4=4,LOOKUP(計算シート!B77,'源泉徴収(月額)'!$A$10:$A$350,'源泉徴収(月額)'!$H$10:$H$350),IF(基礎データ!$B$4=5,LOOKUP(計算シート!B77,'源泉徴収(月額)'!$A$10:$A$350,'源泉徴収(月額)'!$I$10:$I$350),IF(基礎データ!$B$4=6,LOOKUP(計算シート!B77,'源泉徴収(月額)'!$A$10:$A$350,'源泉徴収(月額)'!$J$10:$J$350),IF(基礎データ!$B$4=7,LOOKUP(計算シート!B77,'源泉徴収(月額)'!$A$10:$A$350,'源泉徴収(月額)'!$K$10:$K$350),0)))))))),0)</f>
        <v>0</v>
      </c>
    </row>
    <row r="78" spans="2:3">
      <c r="B78">
        <f ca="1">IF(AND('源泉徴収(月額)'!B85&lt;=基礎データ!$B$17,基礎データ!$B$17&lt;'源泉徴収(月額)'!C85),'源泉徴収(月額)'!A85,0)</f>
        <v>0</v>
      </c>
      <c r="C78">
        <f ca="1">IF(B78&gt;0,IF(基礎データ!$B$4=0,LOOKUP(計算シート!B78,'源泉徴収(月額)'!$A$10:$A$350,'源泉徴収(月額)'!$D$10:$D$350),IF(基礎データ!$B$4=1,LOOKUP(計算シート!B78,'源泉徴収(月額)'!$A$10:$A$350,'源泉徴収(月額)'!$E$10:$E$350),IF(基礎データ!$B$4=2,LOOKUP(計算シート!B78,'源泉徴収(月額)'!$A$10:$A$350,'源泉徴収(月額)'!$F$10:$F$350),IF(基礎データ!$B$4=3,LOOKUP(計算シート!B78,'源泉徴収(月額)'!$A$10:$A$350,'源泉徴収(月額)'!$G$10:$G$350),IF(基礎データ!$B$4=4,LOOKUP(計算シート!B78,'源泉徴収(月額)'!$A$10:$A$350,'源泉徴収(月額)'!$H$10:$H$350),IF(基礎データ!$B$4=5,LOOKUP(計算シート!B78,'源泉徴収(月額)'!$A$10:$A$350,'源泉徴収(月額)'!$I$10:$I$350),IF(基礎データ!$B$4=6,LOOKUP(計算シート!B78,'源泉徴収(月額)'!$A$10:$A$350,'源泉徴収(月額)'!$J$10:$J$350),IF(基礎データ!$B$4=7,LOOKUP(計算シート!B78,'源泉徴収(月額)'!$A$10:$A$350,'源泉徴収(月額)'!$K$10:$K$350),0)))))))),0)</f>
        <v>0</v>
      </c>
    </row>
    <row r="79" spans="2:3">
      <c r="B79">
        <f ca="1">IF(AND('源泉徴収(月額)'!B86&lt;=基礎データ!$B$17,基礎データ!$B$17&lt;'源泉徴収(月額)'!C86),'源泉徴収(月額)'!A86,0)</f>
        <v>0</v>
      </c>
      <c r="C79">
        <f ca="1">IF(B79&gt;0,IF(基礎データ!$B$4=0,LOOKUP(計算シート!B79,'源泉徴収(月額)'!$A$10:$A$350,'源泉徴収(月額)'!$D$10:$D$350),IF(基礎データ!$B$4=1,LOOKUP(計算シート!B79,'源泉徴収(月額)'!$A$10:$A$350,'源泉徴収(月額)'!$E$10:$E$350),IF(基礎データ!$B$4=2,LOOKUP(計算シート!B79,'源泉徴収(月額)'!$A$10:$A$350,'源泉徴収(月額)'!$F$10:$F$350),IF(基礎データ!$B$4=3,LOOKUP(計算シート!B79,'源泉徴収(月額)'!$A$10:$A$350,'源泉徴収(月額)'!$G$10:$G$350),IF(基礎データ!$B$4=4,LOOKUP(計算シート!B79,'源泉徴収(月額)'!$A$10:$A$350,'源泉徴収(月額)'!$H$10:$H$350),IF(基礎データ!$B$4=5,LOOKUP(計算シート!B79,'源泉徴収(月額)'!$A$10:$A$350,'源泉徴収(月額)'!$I$10:$I$350),IF(基礎データ!$B$4=6,LOOKUP(計算シート!B79,'源泉徴収(月額)'!$A$10:$A$350,'源泉徴収(月額)'!$J$10:$J$350),IF(基礎データ!$B$4=7,LOOKUP(計算シート!B79,'源泉徴収(月額)'!$A$10:$A$350,'源泉徴収(月額)'!$K$10:$K$350),0)))))))),0)</f>
        <v>0</v>
      </c>
    </row>
    <row r="80" spans="2:3">
      <c r="B80">
        <f ca="1">IF(AND('源泉徴収(月額)'!B87&lt;=基礎データ!$B$17,基礎データ!$B$17&lt;'源泉徴収(月額)'!C87),'源泉徴収(月額)'!A87,0)</f>
        <v>0</v>
      </c>
      <c r="C80">
        <f ca="1">IF(B80&gt;0,IF(基礎データ!$B$4=0,LOOKUP(計算シート!B80,'源泉徴収(月額)'!$A$10:$A$350,'源泉徴収(月額)'!$D$10:$D$350),IF(基礎データ!$B$4=1,LOOKUP(計算シート!B80,'源泉徴収(月額)'!$A$10:$A$350,'源泉徴収(月額)'!$E$10:$E$350),IF(基礎データ!$B$4=2,LOOKUP(計算シート!B80,'源泉徴収(月額)'!$A$10:$A$350,'源泉徴収(月額)'!$F$10:$F$350),IF(基礎データ!$B$4=3,LOOKUP(計算シート!B80,'源泉徴収(月額)'!$A$10:$A$350,'源泉徴収(月額)'!$G$10:$G$350),IF(基礎データ!$B$4=4,LOOKUP(計算シート!B80,'源泉徴収(月額)'!$A$10:$A$350,'源泉徴収(月額)'!$H$10:$H$350),IF(基礎データ!$B$4=5,LOOKUP(計算シート!B80,'源泉徴収(月額)'!$A$10:$A$350,'源泉徴収(月額)'!$I$10:$I$350),IF(基礎データ!$B$4=6,LOOKUP(計算シート!B80,'源泉徴収(月額)'!$A$10:$A$350,'源泉徴収(月額)'!$J$10:$J$350),IF(基礎データ!$B$4=7,LOOKUP(計算シート!B80,'源泉徴収(月額)'!$A$10:$A$350,'源泉徴収(月額)'!$K$10:$K$350),0)))))))),0)</f>
        <v>0</v>
      </c>
    </row>
    <row r="81" spans="2:3">
      <c r="B81">
        <f ca="1">IF(AND('源泉徴収(月額)'!B88&lt;=基礎データ!$B$17,基礎データ!$B$17&lt;'源泉徴収(月額)'!C88),'源泉徴収(月額)'!A88,0)</f>
        <v>0</v>
      </c>
      <c r="C81">
        <f ca="1">IF(B81&gt;0,IF(基礎データ!$B$4=0,LOOKUP(計算シート!B81,'源泉徴収(月額)'!$A$10:$A$350,'源泉徴収(月額)'!$D$10:$D$350),IF(基礎データ!$B$4=1,LOOKUP(計算シート!B81,'源泉徴収(月額)'!$A$10:$A$350,'源泉徴収(月額)'!$E$10:$E$350),IF(基礎データ!$B$4=2,LOOKUP(計算シート!B81,'源泉徴収(月額)'!$A$10:$A$350,'源泉徴収(月額)'!$F$10:$F$350),IF(基礎データ!$B$4=3,LOOKUP(計算シート!B81,'源泉徴収(月額)'!$A$10:$A$350,'源泉徴収(月額)'!$G$10:$G$350),IF(基礎データ!$B$4=4,LOOKUP(計算シート!B81,'源泉徴収(月額)'!$A$10:$A$350,'源泉徴収(月額)'!$H$10:$H$350),IF(基礎データ!$B$4=5,LOOKUP(計算シート!B81,'源泉徴収(月額)'!$A$10:$A$350,'源泉徴収(月額)'!$I$10:$I$350),IF(基礎データ!$B$4=6,LOOKUP(計算シート!B81,'源泉徴収(月額)'!$A$10:$A$350,'源泉徴収(月額)'!$J$10:$J$350),IF(基礎データ!$B$4=7,LOOKUP(計算シート!B81,'源泉徴収(月額)'!$A$10:$A$350,'源泉徴収(月額)'!$K$10:$K$350),0)))))))),0)</f>
        <v>0</v>
      </c>
    </row>
    <row r="82" spans="2:3">
      <c r="B82">
        <f ca="1">IF(AND('源泉徴収(月額)'!B89&lt;=基礎データ!$B$17,基礎データ!$B$17&lt;'源泉徴収(月額)'!C89),'源泉徴収(月額)'!A89,0)</f>
        <v>0</v>
      </c>
      <c r="C82">
        <f ca="1">IF(B82&gt;0,IF(基礎データ!$B$4=0,LOOKUP(計算シート!B82,'源泉徴収(月額)'!$A$10:$A$350,'源泉徴収(月額)'!$D$10:$D$350),IF(基礎データ!$B$4=1,LOOKUP(計算シート!B82,'源泉徴収(月額)'!$A$10:$A$350,'源泉徴収(月額)'!$E$10:$E$350),IF(基礎データ!$B$4=2,LOOKUP(計算シート!B82,'源泉徴収(月額)'!$A$10:$A$350,'源泉徴収(月額)'!$F$10:$F$350),IF(基礎データ!$B$4=3,LOOKUP(計算シート!B82,'源泉徴収(月額)'!$A$10:$A$350,'源泉徴収(月額)'!$G$10:$G$350),IF(基礎データ!$B$4=4,LOOKUP(計算シート!B82,'源泉徴収(月額)'!$A$10:$A$350,'源泉徴収(月額)'!$H$10:$H$350),IF(基礎データ!$B$4=5,LOOKUP(計算シート!B82,'源泉徴収(月額)'!$A$10:$A$350,'源泉徴収(月額)'!$I$10:$I$350),IF(基礎データ!$B$4=6,LOOKUP(計算シート!B82,'源泉徴収(月額)'!$A$10:$A$350,'源泉徴収(月額)'!$J$10:$J$350),IF(基礎データ!$B$4=7,LOOKUP(計算シート!B82,'源泉徴収(月額)'!$A$10:$A$350,'源泉徴収(月額)'!$K$10:$K$350),0)))))))),0)</f>
        <v>0</v>
      </c>
    </row>
    <row r="83" spans="2:3">
      <c r="B83">
        <f ca="1">IF(AND('源泉徴収(月額)'!B90&lt;=基礎データ!$B$17,基礎データ!$B$17&lt;'源泉徴収(月額)'!C90),'源泉徴収(月額)'!A90,0)</f>
        <v>0</v>
      </c>
      <c r="C83">
        <f ca="1">IF(B83&gt;0,IF(基礎データ!$B$4=0,LOOKUP(計算シート!B83,'源泉徴収(月額)'!$A$10:$A$350,'源泉徴収(月額)'!$D$10:$D$350),IF(基礎データ!$B$4=1,LOOKUP(計算シート!B83,'源泉徴収(月額)'!$A$10:$A$350,'源泉徴収(月額)'!$E$10:$E$350),IF(基礎データ!$B$4=2,LOOKUP(計算シート!B83,'源泉徴収(月額)'!$A$10:$A$350,'源泉徴収(月額)'!$F$10:$F$350),IF(基礎データ!$B$4=3,LOOKUP(計算シート!B83,'源泉徴収(月額)'!$A$10:$A$350,'源泉徴収(月額)'!$G$10:$G$350),IF(基礎データ!$B$4=4,LOOKUP(計算シート!B83,'源泉徴収(月額)'!$A$10:$A$350,'源泉徴収(月額)'!$H$10:$H$350),IF(基礎データ!$B$4=5,LOOKUP(計算シート!B83,'源泉徴収(月額)'!$A$10:$A$350,'源泉徴収(月額)'!$I$10:$I$350),IF(基礎データ!$B$4=6,LOOKUP(計算シート!B83,'源泉徴収(月額)'!$A$10:$A$350,'源泉徴収(月額)'!$J$10:$J$350),IF(基礎データ!$B$4=7,LOOKUP(計算シート!B83,'源泉徴収(月額)'!$A$10:$A$350,'源泉徴収(月額)'!$K$10:$K$350),0)))))))),0)</f>
        <v>0</v>
      </c>
    </row>
    <row r="84" spans="2:3">
      <c r="B84">
        <f ca="1">IF(AND('源泉徴収(月額)'!B91&lt;=基礎データ!$B$17,基礎データ!$B$17&lt;'源泉徴収(月額)'!C91),'源泉徴収(月額)'!A91,0)</f>
        <v>0</v>
      </c>
      <c r="C84">
        <f ca="1">IF(B84&gt;0,IF(基礎データ!$B$4=0,LOOKUP(計算シート!B84,'源泉徴収(月額)'!$A$10:$A$350,'源泉徴収(月額)'!$D$10:$D$350),IF(基礎データ!$B$4=1,LOOKUP(計算シート!B84,'源泉徴収(月額)'!$A$10:$A$350,'源泉徴収(月額)'!$E$10:$E$350),IF(基礎データ!$B$4=2,LOOKUP(計算シート!B84,'源泉徴収(月額)'!$A$10:$A$350,'源泉徴収(月額)'!$F$10:$F$350),IF(基礎データ!$B$4=3,LOOKUP(計算シート!B84,'源泉徴収(月額)'!$A$10:$A$350,'源泉徴収(月額)'!$G$10:$G$350),IF(基礎データ!$B$4=4,LOOKUP(計算シート!B84,'源泉徴収(月額)'!$A$10:$A$350,'源泉徴収(月額)'!$H$10:$H$350),IF(基礎データ!$B$4=5,LOOKUP(計算シート!B84,'源泉徴収(月額)'!$A$10:$A$350,'源泉徴収(月額)'!$I$10:$I$350),IF(基礎データ!$B$4=6,LOOKUP(計算シート!B84,'源泉徴収(月額)'!$A$10:$A$350,'源泉徴収(月額)'!$J$10:$J$350),IF(基礎データ!$B$4=7,LOOKUP(計算シート!B84,'源泉徴収(月額)'!$A$10:$A$350,'源泉徴収(月額)'!$K$10:$K$350),0)))))))),0)</f>
        <v>0</v>
      </c>
    </row>
    <row r="85" spans="2:3">
      <c r="B85">
        <f ca="1">IF(AND('源泉徴収(月額)'!B92&lt;=基礎データ!$B$17,基礎データ!$B$17&lt;'源泉徴収(月額)'!C92),'源泉徴収(月額)'!A92,0)</f>
        <v>0</v>
      </c>
      <c r="C85">
        <f ca="1">IF(B85&gt;0,IF(基礎データ!$B$4=0,LOOKUP(計算シート!B85,'源泉徴収(月額)'!$A$10:$A$350,'源泉徴収(月額)'!$D$10:$D$350),IF(基礎データ!$B$4=1,LOOKUP(計算シート!B85,'源泉徴収(月額)'!$A$10:$A$350,'源泉徴収(月額)'!$E$10:$E$350),IF(基礎データ!$B$4=2,LOOKUP(計算シート!B85,'源泉徴収(月額)'!$A$10:$A$350,'源泉徴収(月額)'!$F$10:$F$350),IF(基礎データ!$B$4=3,LOOKUP(計算シート!B85,'源泉徴収(月額)'!$A$10:$A$350,'源泉徴収(月額)'!$G$10:$G$350),IF(基礎データ!$B$4=4,LOOKUP(計算シート!B85,'源泉徴収(月額)'!$A$10:$A$350,'源泉徴収(月額)'!$H$10:$H$350),IF(基礎データ!$B$4=5,LOOKUP(計算シート!B85,'源泉徴収(月額)'!$A$10:$A$350,'源泉徴収(月額)'!$I$10:$I$350),IF(基礎データ!$B$4=6,LOOKUP(計算シート!B85,'源泉徴収(月額)'!$A$10:$A$350,'源泉徴収(月額)'!$J$10:$J$350),IF(基礎データ!$B$4=7,LOOKUP(計算シート!B85,'源泉徴収(月額)'!$A$10:$A$350,'源泉徴収(月額)'!$K$10:$K$350),0)))))))),0)</f>
        <v>0</v>
      </c>
    </row>
    <row r="86" spans="2:3">
      <c r="B86">
        <f ca="1">IF(AND('源泉徴収(月額)'!B93&lt;=基礎データ!$B$17,基礎データ!$B$17&lt;'源泉徴収(月額)'!C93),'源泉徴収(月額)'!A93,0)</f>
        <v>0</v>
      </c>
      <c r="C86">
        <f ca="1">IF(B86&gt;0,IF(基礎データ!$B$4=0,LOOKUP(計算シート!B86,'源泉徴収(月額)'!$A$10:$A$350,'源泉徴収(月額)'!$D$10:$D$350),IF(基礎データ!$B$4=1,LOOKUP(計算シート!B86,'源泉徴収(月額)'!$A$10:$A$350,'源泉徴収(月額)'!$E$10:$E$350),IF(基礎データ!$B$4=2,LOOKUP(計算シート!B86,'源泉徴収(月額)'!$A$10:$A$350,'源泉徴収(月額)'!$F$10:$F$350),IF(基礎データ!$B$4=3,LOOKUP(計算シート!B86,'源泉徴収(月額)'!$A$10:$A$350,'源泉徴収(月額)'!$G$10:$G$350),IF(基礎データ!$B$4=4,LOOKUP(計算シート!B86,'源泉徴収(月額)'!$A$10:$A$350,'源泉徴収(月額)'!$H$10:$H$350),IF(基礎データ!$B$4=5,LOOKUP(計算シート!B86,'源泉徴収(月額)'!$A$10:$A$350,'源泉徴収(月額)'!$I$10:$I$350),IF(基礎データ!$B$4=6,LOOKUP(計算シート!B86,'源泉徴収(月額)'!$A$10:$A$350,'源泉徴収(月額)'!$J$10:$J$350),IF(基礎データ!$B$4=7,LOOKUP(計算シート!B86,'源泉徴収(月額)'!$A$10:$A$350,'源泉徴収(月額)'!$K$10:$K$350),0)))))))),0)</f>
        <v>0</v>
      </c>
    </row>
    <row r="87" spans="2:3">
      <c r="B87">
        <f ca="1">IF(AND('源泉徴収(月額)'!B94&lt;=基礎データ!$B$17,基礎データ!$B$17&lt;'源泉徴収(月額)'!C94),'源泉徴収(月額)'!A94,0)</f>
        <v>0</v>
      </c>
      <c r="C87">
        <f ca="1">IF(B87&gt;0,IF(基礎データ!$B$4=0,LOOKUP(計算シート!B87,'源泉徴収(月額)'!$A$10:$A$350,'源泉徴収(月額)'!$D$10:$D$350),IF(基礎データ!$B$4=1,LOOKUP(計算シート!B87,'源泉徴収(月額)'!$A$10:$A$350,'源泉徴収(月額)'!$E$10:$E$350),IF(基礎データ!$B$4=2,LOOKUP(計算シート!B87,'源泉徴収(月額)'!$A$10:$A$350,'源泉徴収(月額)'!$F$10:$F$350),IF(基礎データ!$B$4=3,LOOKUP(計算シート!B87,'源泉徴収(月額)'!$A$10:$A$350,'源泉徴収(月額)'!$G$10:$G$350),IF(基礎データ!$B$4=4,LOOKUP(計算シート!B87,'源泉徴収(月額)'!$A$10:$A$350,'源泉徴収(月額)'!$H$10:$H$350),IF(基礎データ!$B$4=5,LOOKUP(計算シート!B87,'源泉徴収(月額)'!$A$10:$A$350,'源泉徴収(月額)'!$I$10:$I$350),IF(基礎データ!$B$4=6,LOOKUP(計算シート!B87,'源泉徴収(月額)'!$A$10:$A$350,'源泉徴収(月額)'!$J$10:$J$350),IF(基礎データ!$B$4=7,LOOKUP(計算シート!B87,'源泉徴収(月額)'!$A$10:$A$350,'源泉徴収(月額)'!$K$10:$K$350),0)))))))),0)</f>
        <v>0</v>
      </c>
    </row>
    <row r="88" spans="2:3">
      <c r="B88">
        <f ca="1">IF(AND('源泉徴収(月額)'!B95&lt;=基礎データ!$B$17,基礎データ!$B$17&lt;'源泉徴収(月額)'!C95),'源泉徴収(月額)'!A95,0)</f>
        <v>0</v>
      </c>
      <c r="C88">
        <f ca="1">IF(B88&gt;0,IF(基礎データ!$B$4=0,LOOKUP(計算シート!B88,'源泉徴収(月額)'!$A$10:$A$350,'源泉徴収(月額)'!$D$10:$D$350),IF(基礎データ!$B$4=1,LOOKUP(計算シート!B88,'源泉徴収(月額)'!$A$10:$A$350,'源泉徴収(月額)'!$E$10:$E$350),IF(基礎データ!$B$4=2,LOOKUP(計算シート!B88,'源泉徴収(月額)'!$A$10:$A$350,'源泉徴収(月額)'!$F$10:$F$350),IF(基礎データ!$B$4=3,LOOKUP(計算シート!B88,'源泉徴収(月額)'!$A$10:$A$350,'源泉徴収(月額)'!$G$10:$G$350),IF(基礎データ!$B$4=4,LOOKUP(計算シート!B88,'源泉徴収(月額)'!$A$10:$A$350,'源泉徴収(月額)'!$H$10:$H$350),IF(基礎データ!$B$4=5,LOOKUP(計算シート!B88,'源泉徴収(月額)'!$A$10:$A$350,'源泉徴収(月額)'!$I$10:$I$350),IF(基礎データ!$B$4=6,LOOKUP(計算シート!B88,'源泉徴収(月額)'!$A$10:$A$350,'源泉徴収(月額)'!$J$10:$J$350),IF(基礎データ!$B$4=7,LOOKUP(計算シート!B88,'源泉徴収(月額)'!$A$10:$A$350,'源泉徴収(月額)'!$K$10:$K$350),0)))))))),0)</f>
        <v>0</v>
      </c>
    </row>
    <row r="89" spans="2:3">
      <c r="B89">
        <f ca="1">IF(AND('源泉徴収(月額)'!B96&lt;=基礎データ!$B$17,基礎データ!$B$17&lt;'源泉徴収(月額)'!C96),'源泉徴収(月額)'!A96,0)</f>
        <v>0</v>
      </c>
      <c r="C89">
        <f ca="1">IF(B89&gt;0,IF(基礎データ!$B$4=0,LOOKUP(計算シート!B89,'源泉徴収(月額)'!$A$10:$A$350,'源泉徴収(月額)'!$D$10:$D$350),IF(基礎データ!$B$4=1,LOOKUP(計算シート!B89,'源泉徴収(月額)'!$A$10:$A$350,'源泉徴収(月額)'!$E$10:$E$350),IF(基礎データ!$B$4=2,LOOKUP(計算シート!B89,'源泉徴収(月額)'!$A$10:$A$350,'源泉徴収(月額)'!$F$10:$F$350),IF(基礎データ!$B$4=3,LOOKUP(計算シート!B89,'源泉徴収(月額)'!$A$10:$A$350,'源泉徴収(月額)'!$G$10:$G$350),IF(基礎データ!$B$4=4,LOOKUP(計算シート!B89,'源泉徴収(月額)'!$A$10:$A$350,'源泉徴収(月額)'!$H$10:$H$350),IF(基礎データ!$B$4=5,LOOKUP(計算シート!B89,'源泉徴収(月額)'!$A$10:$A$350,'源泉徴収(月額)'!$I$10:$I$350),IF(基礎データ!$B$4=6,LOOKUP(計算シート!B89,'源泉徴収(月額)'!$A$10:$A$350,'源泉徴収(月額)'!$J$10:$J$350),IF(基礎データ!$B$4=7,LOOKUP(計算シート!B89,'源泉徴収(月額)'!$A$10:$A$350,'源泉徴収(月額)'!$K$10:$K$350),0)))))))),0)</f>
        <v>0</v>
      </c>
    </row>
    <row r="90" spans="2:3">
      <c r="B90">
        <f ca="1">IF(AND('源泉徴収(月額)'!B97&lt;=基礎データ!$B$17,基礎データ!$B$17&lt;'源泉徴収(月額)'!C97),'源泉徴収(月額)'!A97,0)</f>
        <v>0</v>
      </c>
      <c r="C90">
        <f ca="1">IF(B90&gt;0,IF(基礎データ!$B$4=0,LOOKUP(計算シート!B90,'源泉徴収(月額)'!$A$10:$A$350,'源泉徴収(月額)'!$D$10:$D$350),IF(基礎データ!$B$4=1,LOOKUP(計算シート!B90,'源泉徴収(月額)'!$A$10:$A$350,'源泉徴収(月額)'!$E$10:$E$350),IF(基礎データ!$B$4=2,LOOKUP(計算シート!B90,'源泉徴収(月額)'!$A$10:$A$350,'源泉徴収(月額)'!$F$10:$F$350),IF(基礎データ!$B$4=3,LOOKUP(計算シート!B90,'源泉徴収(月額)'!$A$10:$A$350,'源泉徴収(月額)'!$G$10:$G$350),IF(基礎データ!$B$4=4,LOOKUP(計算シート!B90,'源泉徴収(月額)'!$A$10:$A$350,'源泉徴収(月額)'!$H$10:$H$350),IF(基礎データ!$B$4=5,LOOKUP(計算シート!B90,'源泉徴収(月額)'!$A$10:$A$350,'源泉徴収(月額)'!$I$10:$I$350),IF(基礎データ!$B$4=6,LOOKUP(計算シート!B90,'源泉徴収(月額)'!$A$10:$A$350,'源泉徴収(月額)'!$J$10:$J$350),IF(基礎データ!$B$4=7,LOOKUP(計算シート!B90,'源泉徴収(月額)'!$A$10:$A$350,'源泉徴収(月額)'!$K$10:$K$350),0)))))))),0)</f>
        <v>0</v>
      </c>
    </row>
    <row r="91" spans="2:3">
      <c r="B91">
        <f ca="1">IF(AND('源泉徴収(月額)'!B98&lt;=基礎データ!$B$17,基礎データ!$B$17&lt;'源泉徴収(月額)'!C98),'源泉徴収(月額)'!A98,0)</f>
        <v>0</v>
      </c>
      <c r="C91">
        <f ca="1">IF(B91&gt;0,IF(基礎データ!$B$4=0,LOOKUP(計算シート!B91,'源泉徴収(月額)'!$A$10:$A$350,'源泉徴収(月額)'!$D$10:$D$350),IF(基礎データ!$B$4=1,LOOKUP(計算シート!B91,'源泉徴収(月額)'!$A$10:$A$350,'源泉徴収(月額)'!$E$10:$E$350),IF(基礎データ!$B$4=2,LOOKUP(計算シート!B91,'源泉徴収(月額)'!$A$10:$A$350,'源泉徴収(月額)'!$F$10:$F$350),IF(基礎データ!$B$4=3,LOOKUP(計算シート!B91,'源泉徴収(月額)'!$A$10:$A$350,'源泉徴収(月額)'!$G$10:$G$350),IF(基礎データ!$B$4=4,LOOKUP(計算シート!B91,'源泉徴収(月額)'!$A$10:$A$350,'源泉徴収(月額)'!$H$10:$H$350),IF(基礎データ!$B$4=5,LOOKUP(計算シート!B91,'源泉徴収(月額)'!$A$10:$A$350,'源泉徴収(月額)'!$I$10:$I$350),IF(基礎データ!$B$4=6,LOOKUP(計算シート!B91,'源泉徴収(月額)'!$A$10:$A$350,'源泉徴収(月額)'!$J$10:$J$350),IF(基礎データ!$B$4=7,LOOKUP(計算シート!B91,'源泉徴収(月額)'!$A$10:$A$350,'源泉徴収(月額)'!$K$10:$K$350),0)))))))),0)</f>
        <v>0</v>
      </c>
    </row>
    <row r="92" spans="2:3">
      <c r="B92">
        <f ca="1">IF(AND('源泉徴収(月額)'!B99&lt;=基礎データ!$B$17,基礎データ!$B$17&lt;'源泉徴収(月額)'!C99),'源泉徴収(月額)'!A99,0)</f>
        <v>0</v>
      </c>
      <c r="C92">
        <f ca="1">IF(B92&gt;0,IF(基礎データ!$B$4=0,LOOKUP(計算シート!B92,'源泉徴収(月額)'!$A$10:$A$350,'源泉徴収(月額)'!$D$10:$D$350),IF(基礎データ!$B$4=1,LOOKUP(計算シート!B92,'源泉徴収(月額)'!$A$10:$A$350,'源泉徴収(月額)'!$E$10:$E$350),IF(基礎データ!$B$4=2,LOOKUP(計算シート!B92,'源泉徴収(月額)'!$A$10:$A$350,'源泉徴収(月額)'!$F$10:$F$350),IF(基礎データ!$B$4=3,LOOKUP(計算シート!B92,'源泉徴収(月額)'!$A$10:$A$350,'源泉徴収(月額)'!$G$10:$G$350),IF(基礎データ!$B$4=4,LOOKUP(計算シート!B92,'源泉徴収(月額)'!$A$10:$A$350,'源泉徴収(月額)'!$H$10:$H$350),IF(基礎データ!$B$4=5,LOOKUP(計算シート!B92,'源泉徴収(月額)'!$A$10:$A$350,'源泉徴収(月額)'!$I$10:$I$350),IF(基礎データ!$B$4=6,LOOKUP(計算シート!B92,'源泉徴収(月額)'!$A$10:$A$350,'源泉徴収(月額)'!$J$10:$J$350),IF(基礎データ!$B$4=7,LOOKUP(計算シート!B92,'源泉徴収(月額)'!$A$10:$A$350,'源泉徴収(月額)'!$K$10:$K$350),0)))))))),0)</f>
        <v>0</v>
      </c>
    </row>
    <row r="93" spans="2:3">
      <c r="B93">
        <f ca="1">IF(AND('源泉徴収(月額)'!B100&lt;=基礎データ!$B$17,基礎データ!$B$17&lt;'源泉徴収(月額)'!C100),'源泉徴収(月額)'!A100,0)</f>
        <v>0</v>
      </c>
      <c r="C93">
        <f ca="1">IF(B93&gt;0,IF(基礎データ!$B$4=0,LOOKUP(計算シート!B93,'源泉徴収(月額)'!$A$10:$A$350,'源泉徴収(月額)'!$D$10:$D$350),IF(基礎データ!$B$4=1,LOOKUP(計算シート!B93,'源泉徴収(月額)'!$A$10:$A$350,'源泉徴収(月額)'!$E$10:$E$350),IF(基礎データ!$B$4=2,LOOKUP(計算シート!B93,'源泉徴収(月額)'!$A$10:$A$350,'源泉徴収(月額)'!$F$10:$F$350),IF(基礎データ!$B$4=3,LOOKUP(計算シート!B93,'源泉徴収(月額)'!$A$10:$A$350,'源泉徴収(月額)'!$G$10:$G$350),IF(基礎データ!$B$4=4,LOOKUP(計算シート!B93,'源泉徴収(月額)'!$A$10:$A$350,'源泉徴収(月額)'!$H$10:$H$350),IF(基礎データ!$B$4=5,LOOKUP(計算シート!B93,'源泉徴収(月額)'!$A$10:$A$350,'源泉徴収(月額)'!$I$10:$I$350),IF(基礎データ!$B$4=6,LOOKUP(計算シート!B93,'源泉徴収(月額)'!$A$10:$A$350,'源泉徴収(月額)'!$J$10:$J$350),IF(基礎データ!$B$4=7,LOOKUP(計算シート!B93,'源泉徴収(月額)'!$A$10:$A$350,'源泉徴収(月額)'!$K$10:$K$350),0)))))))),0)</f>
        <v>0</v>
      </c>
    </row>
    <row r="94" spans="2:3">
      <c r="B94">
        <f ca="1">IF(AND('源泉徴収(月額)'!B101&lt;=基礎データ!$B$17,基礎データ!$B$17&lt;'源泉徴収(月額)'!C101),'源泉徴収(月額)'!A101,0)</f>
        <v>0</v>
      </c>
      <c r="C94">
        <f ca="1">IF(B94&gt;0,IF(基礎データ!$B$4=0,LOOKUP(計算シート!B94,'源泉徴収(月額)'!$A$10:$A$350,'源泉徴収(月額)'!$D$10:$D$350),IF(基礎データ!$B$4=1,LOOKUP(計算シート!B94,'源泉徴収(月額)'!$A$10:$A$350,'源泉徴収(月額)'!$E$10:$E$350),IF(基礎データ!$B$4=2,LOOKUP(計算シート!B94,'源泉徴収(月額)'!$A$10:$A$350,'源泉徴収(月額)'!$F$10:$F$350),IF(基礎データ!$B$4=3,LOOKUP(計算シート!B94,'源泉徴収(月額)'!$A$10:$A$350,'源泉徴収(月額)'!$G$10:$G$350),IF(基礎データ!$B$4=4,LOOKUP(計算シート!B94,'源泉徴収(月額)'!$A$10:$A$350,'源泉徴収(月額)'!$H$10:$H$350),IF(基礎データ!$B$4=5,LOOKUP(計算シート!B94,'源泉徴収(月額)'!$A$10:$A$350,'源泉徴収(月額)'!$I$10:$I$350),IF(基礎データ!$B$4=6,LOOKUP(計算シート!B94,'源泉徴収(月額)'!$A$10:$A$350,'源泉徴収(月額)'!$J$10:$J$350),IF(基礎データ!$B$4=7,LOOKUP(計算シート!B94,'源泉徴収(月額)'!$A$10:$A$350,'源泉徴収(月額)'!$K$10:$K$350),0)))))))),0)</f>
        <v>0</v>
      </c>
    </row>
    <row r="95" spans="2:3">
      <c r="B95">
        <f ca="1">IF(AND('源泉徴収(月額)'!B102&lt;=基礎データ!$B$17,基礎データ!$B$17&lt;'源泉徴収(月額)'!C102),'源泉徴収(月額)'!A102,0)</f>
        <v>0</v>
      </c>
      <c r="C95">
        <f ca="1">IF(B95&gt;0,IF(基礎データ!$B$4=0,LOOKUP(計算シート!B95,'源泉徴収(月額)'!$A$10:$A$350,'源泉徴収(月額)'!$D$10:$D$350),IF(基礎データ!$B$4=1,LOOKUP(計算シート!B95,'源泉徴収(月額)'!$A$10:$A$350,'源泉徴収(月額)'!$E$10:$E$350),IF(基礎データ!$B$4=2,LOOKUP(計算シート!B95,'源泉徴収(月額)'!$A$10:$A$350,'源泉徴収(月額)'!$F$10:$F$350),IF(基礎データ!$B$4=3,LOOKUP(計算シート!B95,'源泉徴収(月額)'!$A$10:$A$350,'源泉徴収(月額)'!$G$10:$G$350),IF(基礎データ!$B$4=4,LOOKUP(計算シート!B95,'源泉徴収(月額)'!$A$10:$A$350,'源泉徴収(月額)'!$H$10:$H$350),IF(基礎データ!$B$4=5,LOOKUP(計算シート!B95,'源泉徴収(月額)'!$A$10:$A$350,'源泉徴収(月額)'!$I$10:$I$350),IF(基礎データ!$B$4=6,LOOKUP(計算シート!B95,'源泉徴収(月額)'!$A$10:$A$350,'源泉徴収(月額)'!$J$10:$J$350),IF(基礎データ!$B$4=7,LOOKUP(計算シート!B95,'源泉徴収(月額)'!$A$10:$A$350,'源泉徴収(月額)'!$K$10:$K$350),0)))))))),0)</f>
        <v>0</v>
      </c>
    </row>
    <row r="96" spans="2:3">
      <c r="B96">
        <f ca="1">IF(AND('源泉徴収(月額)'!B103&lt;=基礎データ!$B$17,基礎データ!$B$17&lt;'源泉徴収(月額)'!C103),'源泉徴収(月額)'!A103,0)</f>
        <v>0</v>
      </c>
      <c r="C96">
        <f ca="1">IF(B96&gt;0,IF(基礎データ!$B$4=0,LOOKUP(計算シート!B96,'源泉徴収(月額)'!$A$10:$A$350,'源泉徴収(月額)'!$D$10:$D$350),IF(基礎データ!$B$4=1,LOOKUP(計算シート!B96,'源泉徴収(月額)'!$A$10:$A$350,'源泉徴収(月額)'!$E$10:$E$350),IF(基礎データ!$B$4=2,LOOKUP(計算シート!B96,'源泉徴収(月額)'!$A$10:$A$350,'源泉徴収(月額)'!$F$10:$F$350),IF(基礎データ!$B$4=3,LOOKUP(計算シート!B96,'源泉徴収(月額)'!$A$10:$A$350,'源泉徴収(月額)'!$G$10:$G$350),IF(基礎データ!$B$4=4,LOOKUP(計算シート!B96,'源泉徴収(月額)'!$A$10:$A$350,'源泉徴収(月額)'!$H$10:$H$350),IF(基礎データ!$B$4=5,LOOKUP(計算シート!B96,'源泉徴収(月額)'!$A$10:$A$350,'源泉徴収(月額)'!$I$10:$I$350),IF(基礎データ!$B$4=6,LOOKUP(計算シート!B96,'源泉徴収(月額)'!$A$10:$A$350,'源泉徴収(月額)'!$J$10:$J$350),IF(基礎データ!$B$4=7,LOOKUP(計算シート!B96,'源泉徴収(月額)'!$A$10:$A$350,'源泉徴収(月額)'!$K$10:$K$350),0)))))))),0)</f>
        <v>0</v>
      </c>
    </row>
    <row r="97" spans="2:3">
      <c r="B97">
        <f ca="1">IF(AND('源泉徴収(月額)'!B104&lt;=基礎データ!$B$17,基礎データ!$B$17&lt;'源泉徴収(月額)'!C104),'源泉徴収(月額)'!A104,0)</f>
        <v>0</v>
      </c>
      <c r="C97">
        <f ca="1">IF(B97&gt;0,IF(基礎データ!$B$4=0,LOOKUP(計算シート!B97,'源泉徴収(月額)'!$A$10:$A$350,'源泉徴収(月額)'!$D$10:$D$350),IF(基礎データ!$B$4=1,LOOKUP(計算シート!B97,'源泉徴収(月額)'!$A$10:$A$350,'源泉徴収(月額)'!$E$10:$E$350),IF(基礎データ!$B$4=2,LOOKUP(計算シート!B97,'源泉徴収(月額)'!$A$10:$A$350,'源泉徴収(月額)'!$F$10:$F$350),IF(基礎データ!$B$4=3,LOOKUP(計算シート!B97,'源泉徴収(月額)'!$A$10:$A$350,'源泉徴収(月額)'!$G$10:$G$350),IF(基礎データ!$B$4=4,LOOKUP(計算シート!B97,'源泉徴収(月額)'!$A$10:$A$350,'源泉徴収(月額)'!$H$10:$H$350),IF(基礎データ!$B$4=5,LOOKUP(計算シート!B97,'源泉徴収(月額)'!$A$10:$A$350,'源泉徴収(月額)'!$I$10:$I$350),IF(基礎データ!$B$4=6,LOOKUP(計算シート!B97,'源泉徴収(月額)'!$A$10:$A$350,'源泉徴収(月額)'!$J$10:$J$350),IF(基礎データ!$B$4=7,LOOKUP(計算シート!B97,'源泉徴収(月額)'!$A$10:$A$350,'源泉徴収(月額)'!$K$10:$K$350),0)))))))),0)</f>
        <v>0</v>
      </c>
    </row>
    <row r="98" spans="2:3">
      <c r="B98">
        <f ca="1">IF(AND('源泉徴収(月額)'!B105&lt;=基礎データ!$B$17,基礎データ!$B$17&lt;'源泉徴収(月額)'!C105),'源泉徴収(月額)'!A105,0)</f>
        <v>0</v>
      </c>
      <c r="C98">
        <f ca="1">IF(B98&gt;0,IF(基礎データ!$B$4=0,LOOKUP(計算シート!B98,'源泉徴収(月額)'!$A$10:$A$350,'源泉徴収(月額)'!$D$10:$D$350),IF(基礎データ!$B$4=1,LOOKUP(計算シート!B98,'源泉徴収(月額)'!$A$10:$A$350,'源泉徴収(月額)'!$E$10:$E$350),IF(基礎データ!$B$4=2,LOOKUP(計算シート!B98,'源泉徴収(月額)'!$A$10:$A$350,'源泉徴収(月額)'!$F$10:$F$350),IF(基礎データ!$B$4=3,LOOKUP(計算シート!B98,'源泉徴収(月額)'!$A$10:$A$350,'源泉徴収(月額)'!$G$10:$G$350),IF(基礎データ!$B$4=4,LOOKUP(計算シート!B98,'源泉徴収(月額)'!$A$10:$A$350,'源泉徴収(月額)'!$H$10:$H$350),IF(基礎データ!$B$4=5,LOOKUP(計算シート!B98,'源泉徴収(月額)'!$A$10:$A$350,'源泉徴収(月額)'!$I$10:$I$350),IF(基礎データ!$B$4=6,LOOKUP(計算シート!B98,'源泉徴収(月額)'!$A$10:$A$350,'源泉徴収(月額)'!$J$10:$J$350),IF(基礎データ!$B$4=7,LOOKUP(計算シート!B98,'源泉徴収(月額)'!$A$10:$A$350,'源泉徴収(月額)'!$K$10:$K$350),0)))))))),0)</f>
        <v>0</v>
      </c>
    </row>
    <row r="99" spans="2:3">
      <c r="B99">
        <f ca="1">IF(AND('源泉徴収(月額)'!B106&lt;=基礎データ!$B$17,基礎データ!$B$17&lt;'源泉徴収(月額)'!C106),'源泉徴収(月額)'!A106,0)</f>
        <v>0</v>
      </c>
      <c r="C99">
        <f ca="1">IF(B99&gt;0,IF(基礎データ!$B$4=0,LOOKUP(計算シート!B99,'源泉徴収(月額)'!$A$10:$A$350,'源泉徴収(月額)'!$D$10:$D$350),IF(基礎データ!$B$4=1,LOOKUP(計算シート!B99,'源泉徴収(月額)'!$A$10:$A$350,'源泉徴収(月額)'!$E$10:$E$350),IF(基礎データ!$B$4=2,LOOKUP(計算シート!B99,'源泉徴収(月額)'!$A$10:$A$350,'源泉徴収(月額)'!$F$10:$F$350),IF(基礎データ!$B$4=3,LOOKUP(計算シート!B99,'源泉徴収(月額)'!$A$10:$A$350,'源泉徴収(月額)'!$G$10:$G$350),IF(基礎データ!$B$4=4,LOOKUP(計算シート!B99,'源泉徴収(月額)'!$A$10:$A$350,'源泉徴収(月額)'!$H$10:$H$350),IF(基礎データ!$B$4=5,LOOKUP(計算シート!B99,'源泉徴収(月額)'!$A$10:$A$350,'源泉徴収(月額)'!$I$10:$I$350),IF(基礎データ!$B$4=6,LOOKUP(計算シート!B99,'源泉徴収(月額)'!$A$10:$A$350,'源泉徴収(月額)'!$J$10:$J$350),IF(基礎データ!$B$4=7,LOOKUP(計算シート!B99,'源泉徴収(月額)'!$A$10:$A$350,'源泉徴収(月額)'!$K$10:$K$350),0)))))))),0)</f>
        <v>0</v>
      </c>
    </row>
    <row r="100" spans="2:3">
      <c r="B100">
        <f ca="1">IF(AND('源泉徴収(月額)'!B107&lt;=基礎データ!$B$17,基礎データ!$B$17&lt;'源泉徴収(月額)'!C107),'源泉徴収(月額)'!A107,0)</f>
        <v>0</v>
      </c>
      <c r="C100">
        <f ca="1">IF(B100&gt;0,IF(基礎データ!$B$4=0,LOOKUP(計算シート!B100,'源泉徴収(月額)'!$A$10:$A$350,'源泉徴収(月額)'!$D$10:$D$350),IF(基礎データ!$B$4=1,LOOKUP(計算シート!B100,'源泉徴収(月額)'!$A$10:$A$350,'源泉徴収(月額)'!$E$10:$E$350),IF(基礎データ!$B$4=2,LOOKUP(計算シート!B100,'源泉徴収(月額)'!$A$10:$A$350,'源泉徴収(月額)'!$F$10:$F$350),IF(基礎データ!$B$4=3,LOOKUP(計算シート!B100,'源泉徴収(月額)'!$A$10:$A$350,'源泉徴収(月額)'!$G$10:$G$350),IF(基礎データ!$B$4=4,LOOKUP(計算シート!B100,'源泉徴収(月額)'!$A$10:$A$350,'源泉徴収(月額)'!$H$10:$H$350),IF(基礎データ!$B$4=5,LOOKUP(計算シート!B100,'源泉徴収(月額)'!$A$10:$A$350,'源泉徴収(月額)'!$I$10:$I$350),IF(基礎データ!$B$4=6,LOOKUP(計算シート!B100,'源泉徴収(月額)'!$A$10:$A$350,'源泉徴収(月額)'!$J$10:$J$350),IF(基礎データ!$B$4=7,LOOKUP(計算シート!B100,'源泉徴収(月額)'!$A$10:$A$350,'源泉徴収(月額)'!$K$10:$K$350),0)))))))),0)</f>
        <v>0</v>
      </c>
    </row>
    <row r="101" spans="2:3">
      <c r="B101">
        <f ca="1">IF(AND('源泉徴収(月額)'!B108&lt;=基礎データ!$B$17,基礎データ!$B$17&lt;'源泉徴収(月額)'!C108),'源泉徴収(月額)'!A108,0)</f>
        <v>0</v>
      </c>
      <c r="C101">
        <f ca="1">IF(B101&gt;0,IF(基礎データ!$B$4=0,LOOKUP(計算シート!B101,'源泉徴収(月額)'!$A$10:$A$350,'源泉徴収(月額)'!$D$10:$D$350),IF(基礎データ!$B$4=1,LOOKUP(計算シート!B101,'源泉徴収(月額)'!$A$10:$A$350,'源泉徴収(月額)'!$E$10:$E$350),IF(基礎データ!$B$4=2,LOOKUP(計算シート!B101,'源泉徴収(月額)'!$A$10:$A$350,'源泉徴収(月額)'!$F$10:$F$350),IF(基礎データ!$B$4=3,LOOKUP(計算シート!B101,'源泉徴収(月額)'!$A$10:$A$350,'源泉徴収(月額)'!$G$10:$G$350),IF(基礎データ!$B$4=4,LOOKUP(計算シート!B101,'源泉徴収(月額)'!$A$10:$A$350,'源泉徴収(月額)'!$H$10:$H$350),IF(基礎データ!$B$4=5,LOOKUP(計算シート!B101,'源泉徴収(月額)'!$A$10:$A$350,'源泉徴収(月額)'!$I$10:$I$350),IF(基礎データ!$B$4=6,LOOKUP(計算シート!B101,'源泉徴収(月額)'!$A$10:$A$350,'源泉徴収(月額)'!$J$10:$J$350),IF(基礎データ!$B$4=7,LOOKUP(計算シート!B101,'源泉徴収(月額)'!$A$10:$A$350,'源泉徴収(月額)'!$K$10:$K$350),0)))))))),0)</f>
        <v>0</v>
      </c>
    </row>
    <row r="102" spans="2:3">
      <c r="B102">
        <f ca="1">IF(AND('源泉徴収(月額)'!B109&lt;=基礎データ!$B$17,基礎データ!$B$17&lt;'源泉徴収(月額)'!C109),'源泉徴収(月額)'!A109,0)</f>
        <v>0</v>
      </c>
      <c r="C102">
        <f ca="1">IF(B102&gt;0,IF(基礎データ!$B$4=0,LOOKUP(計算シート!B102,'源泉徴収(月額)'!$A$10:$A$350,'源泉徴収(月額)'!$D$10:$D$350),IF(基礎データ!$B$4=1,LOOKUP(計算シート!B102,'源泉徴収(月額)'!$A$10:$A$350,'源泉徴収(月額)'!$E$10:$E$350),IF(基礎データ!$B$4=2,LOOKUP(計算シート!B102,'源泉徴収(月額)'!$A$10:$A$350,'源泉徴収(月額)'!$F$10:$F$350),IF(基礎データ!$B$4=3,LOOKUP(計算シート!B102,'源泉徴収(月額)'!$A$10:$A$350,'源泉徴収(月額)'!$G$10:$G$350),IF(基礎データ!$B$4=4,LOOKUP(計算シート!B102,'源泉徴収(月額)'!$A$10:$A$350,'源泉徴収(月額)'!$H$10:$H$350),IF(基礎データ!$B$4=5,LOOKUP(計算シート!B102,'源泉徴収(月額)'!$A$10:$A$350,'源泉徴収(月額)'!$I$10:$I$350),IF(基礎データ!$B$4=6,LOOKUP(計算シート!B102,'源泉徴収(月額)'!$A$10:$A$350,'源泉徴収(月額)'!$J$10:$J$350),IF(基礎データ!$B$4=7,LOOKUP(計算シート!B102,'源泉徴収(月額)'!$A$10:$A$350,'源泉徴収(月額)'!$K$10:$K$350),0)))))))),0)</f>
        <v>0</v>
      </c>
    </row>
    <row r="103" spans="2:3">
      <c r="B103">
        <f ca="1">IF(AND('源泉徴収(月額)'!B110&lt;=基礎データ!$B$17,基礎データ!$B$17&lt;'源泉徴収(月額)'!C110),'源泉徴収(月額)'!A110,0)</f>
        <v>0</v>
      </c>
      <c r="C103">
        <f ca="1">IF(B103&gt;0,IF(基礎データ!$B$4=0,LOOKUP(計算シート!B103,'源泉徴収(月額)'!$A$10:$A$350,'源泉徴収(月額)'!$D$10:$D$350),IF(基礎データ!$B$4=1,LOOKUP(計算シート!B103,'源泉徴収(月額)'!$A$10:$A$350,'源泉徴収(月額)'!$E$10:$E$350),IF(基礎データ!$B$4=2,LOOKUP(計算シート!B103,'源泉徴収(月額)'!$A$10:$A$350,'源泉徴収(月額)'!$F$10:$F$350),IF(基礎データ!$B$4=3,LOOKUP(計算シート!B103,'源泉徴収(月額)'!$A$10:$A$350,'源泉徴収(月額)'!$G$10:$G$350),IF(基礎データ!$B$4=4,LOOKUP(計算シート!B103,'源泉徴収(月額)'!$A$10:$A$350,'源泉徴収(月額)'!$H$10:$H$350),IF(基礎データ!$B$4=5,LOOKUP(計算シート!B103,'源泉徴収(月額)'!$A$10:$A$350,'源泉徴収(月額)'!$I$10:$I$350),IF(基礎データ!$B$4=6,LOOKUP(計算シート!B103,'源泉徴収(月額)'!$A$10:$A$350,'源泉徴収(月額)'!$J$10:$J$350),IF(基礎データ!$B$4=7,LOOKUP(計算シート!B103,'源泉徴収(月額)'!$A$10:$A$350,'源泉徴収(月額)'!$K$10:$K$350),0)))))))),0)</f>
        <v>0</v>
      </c>
    </row>
    <row r="104" spans="2:3">
      <c r="B104">
        <f ca="1">IF(AND('源泉徴収(月額)'!B111&lt;=基礎データ!$B$17,基礎データ!$B$17&lt;'源泉徴収(月額)'!C111),'源泉徴収(月額)'!A111,0)</f>
        <v>0</v>
      </c>
      <c r="C104">
        <f ca="1">IF(B104&gt;0,IF(基礎データ!$B$4=0,LOOKUP(計算シート!B104,'源泉徴収(月額)'!$A$10:$A$350,'源泉徴収(月額)'!$D$10:$D$350),IF(基礎データ!$B$4=1,LOOKUP(計算シート!B104,'源泉徴収(月額)'!$A$10:$A$350,'源泉徴収(月額)'!$E$10:$E$350),IF(基礎データ!$B$4=2,LOOKUP(計算シート!B104,'源泉徴収(月額)'!$A$10:$A$350,'源泉徴収(月額)'!$F$10:$F$350),IF(基礎データ!$B$4=3,LOOKUP(計算シート!B104,'源泉徴収(月額)'!$A$10:$A$350,'源泉徴収(月額)'!$G$10:$G$350),IF(基礎データ!$B$4=4,LOOKUP(計算シート!B104,'源泉徴収(月額)'!$A$10:$A$350,'源泉徴収(月額)'!$H$10:$H$350),IF(基礎データ!$B$4=5,LOOKUP(計算シート!B104,'源泉徴収(月額)'!$A$10:$A$350,'源泉徴収(月額)'!$I$10:$I$350),IF(基礎データ!$B$4=6,LOOKUP(計算シート!B104,'源泉徴収(月額)'!$A$10:$A$350,'源泉徴収(月額)'!$J$10:$J$350),IF(基礎データ!$B$4=7,LOOKUP(計算シート!B104,'源泉徴収(月額)'!$A$10:$A$350,'源泉徴収(月額)'!$K$10:$K$350),0)))))))),0)</f>
        <v>0</v>
      </c>
    </row>
    <row r="105" spans="2:3">
      <c r="B105">
        <f ca="1">IF(AND('源泉徴収(月額)'!B112&lt;=基礎データ!$B$17,基礎データ!$B$17&lt;'源泉徴収(月額)'!C112),'源泉徴収(月額)'!A112,0)</f>
        <v>0</v>
      </c>
      <c r="C105">
        <f ca="1">IF(B105&gt;0,IF(基礎データ!$B$4=0,LOOKUP(計算シート!B105,'源泉徴収(月額)'!$A$10:$A$350,'源泉徴収(月額)'!$D$10:$D$350),IF(基礎データ!$B$4=1,LOOKUP(計算シート!B105,'源泉徴収(月額)'!$A$10:$A$350,'源泉徴収(月額)'!$E$10:$E$350),IF(基礎データ!$B$4=2,LOOKUP(計算シート!B105,'源泉徴収(月額)'!$A$10:$A$350,'源泉徴収(月額)'!$F$10:$F$350),IF(基礎データ!$B$4=3,LOOKUP(計算シート!B105,'源泉徴収(月額)'!$A$10:$A$350,'源泉徴収(月額)'!$G$10:$G$350),IF(基礎データ!$B$4=4,LOOKUP(計算シート!B105,'源泉徴収(月額)'!$A$10:$A$350,'源泉徴収(月額)'!$H$10:$H$350),IF(基礎データ!$B$4=5,LOOKUP(計算シート!B105,'源泉徴収(月額)'!$A$10:$A$350,'源泉徴収(月額)'!$I$10:$I$350),IF(基礎データ!$B$4=6,LOOKUP(計算シート!B105,'源泉徴収(月額)'!$A$10:$A$350,'源泉徴収(月額)'!$J$10:$J$350),IF(基礎データ!$B$4=7,LOOKUP(計算シート!B105,'源泉徴収(月額)'!$A$10:$A$350,'源泉徴収(月額)'!$K$10:$K$350),0)))))))),0)</f>
        <v>0</v>
      </c>
    </row>
    <row r="106" spans="2:3">
      <c r="B106">
        <f ca="1">IF(AND('源泉徴収(月額)'!B113&lt;=基礎データ!$B$17,基礎データ!$B$17&lt;'源泉徴収(月額)'!C113),'源泉徴収(月額)'!A113,0)</f>
        <v>0</v>
      </c>
      <c r="C106">
        <f ca="1">IF(B106&gt;0,IF(基礎データ!$B$4=0,LOOKUP(計算シート!B106,'源泉徴収(月額)'!$A$10:$A$350,'源泉徴収(月額)'!$D$10:$D$350),IF(基礎データ!$B$4=1,LOOKUP(計算シート!B106,'源泉徴収(月額)'!$A$10:$A$350,'源泉徴収(月額)'!$E$10:$E$350),IF(基礎データ!$B$4=2,LOOKUP(計算シート!B106,'源泉徴収(月額)'!$A$10:$A$350,'源泉徴収(月額)'!$F$10:$F$350),IF(基礎データ!$B$4=3,LOOKUP(計算シート!B106,'源泉徴収(月額)'!$A$10:$A$350,'源泉徴収(月額)'!$G$10:$G$350),IF(基礎データ!$B$4=4,LOOKUP(計算シート!B106,'源泉徴収(月額)'!$A$10:$A$350,'源泉徴収(月額)'!$H$10:$H$350),IF(基礎データ!$B$4=5,LOOKUP(計算シート!B106,'源泉徴収(月額)'!$A$10:$A$350,'源泉徴収(月額)'!$I$10:$I$350),IF(基礎データ!$B$4=6,LOOKUP(計算シート!B106,'源泉徴収(月額)'!$A$10:$A$350,'源泉徴収(月額)'!$J$10:$J$350),IF(基礎データ!$B$4=7,LOOKUP(計算シート!B106,'源泉徴収(月額)'!$A$10:$A$350,'源泉徴収(月額)'!$K$10:$K$350),0)))))))),0)</f>
        <v>0</v>
      </c>
    </row>
    <row r="107" spans="2:3">
      <c r="B107">
        <f ca="1">IF(AND('源泉徴収(月額)'!B114&lt;=基礎データ!$B$17,基礎データ!$B$17&lt;'源泉徴収(月額)'!C114),'源泉徴収(月額)'!A114,0)</f>
        <v>0</v>
      </c>
      <c r="C107">
        <f ca="1">IF(B107&gt;0,IF(基礎データ!$B$4=0,LOOKUP(計算シート!B107,'源泉徴収(月額)'!$A$10:$A$350,'源泉徴収(月額)'!$D$10:$D$350),IF(基礎データ!$B$4=1,LOOKUP(計算シート!B107,'源泉徴収(月額)'!$A$10:$A$350,'源泉徴収(月額)'!$E$10:$E$350),IF(基礎データ!$B$4=2,LOOKUP(計算シート!B107,'源泉徴収(月額)'!$A$10:$A$350,'源泉徴収(月額)'!$F$10:$F$350),IF(基礎データ!$B$4=3,LOOKUP(計算シート!B107,'源泉徴収(月額)'!$A$10:$A$350,'源泉徴収(月額)'!$G$10:$G$350),IF(基礎データ!$B$4=4,LOOKUP(計算シート!B107,'源泉徴収(月額)'!$A$10:$A$350,'源泉徴収(月額)'!$H$10:$H$350),IF(基礎データ!$B$4=5,LOOKUP(計算シート!B107,'源泉徴収(月額)'!$A$10:$A$350,'源泉徴収(月額)'!$I$10:$I$350),IF(基礎データ!$B$4=6,LOOKUP(計算シート!B107,'源泉徴収(月額)'!$A$10:$A$350,'源泉徴収(月額)'!$J$10:$J$350),IF(基礎データ!$B$4=7,LOOKUP(計算シート!B107,'源泉徴収(月額)'!$A$10:$A$350,'源泉徴収(月額)'!$K$10:$K$350),0)))))))),0)</f>
        <v>0</v>
      </c>
    </row>
    <row r="108" spans="2:3">
      <c r="B108">
        <f ca="1">IF(AND('源泉徴収(月額)'!B115&lt;=基礎データ!$B$17,基礎データ!$B$17&lt;'源泉徴収(月額)'!C115),'源泉徴収(月額)'!A115,0)</f>
        <v>0</v>
      </c>
      <c r="C108">
        <f ca="1">IF(B108&gt;0,IF(基礎データ!$B$4=0,LOOKUP(計算シート!B108,'源泉徴収(月額)'!$A$10:$A$350,'源泉徴収(月額)'!$D$10:$D$350),IF(基礎データ!$B$4=1,LOOKUP(計算シート!B108,'源泉徴収(月額)'!$A$10:$A$350,'源泉徴収(月額)'!$E$10:$E$350),IF(基礎データ!$B$4=2,LOOKUP(計算シート!B108,'源泉徴収(月額)'!$A$10:$A$350,'源泉徴収(月額)'!$F$10:$F$350),IF(基礎データ!$B$4=3,LOOKUP(計算シート!B108,'源泉徴収(月額)'!$A$10:$A$350,'源泉徴収(月額)'!$G$10:$G$350),IF(基礎データ!$B$4=4,LOOKUP(計算シート!B108,'源泉徴収(月額)'!$A$10:$A$350,'源泉徴収(月額)'!$H$10:$H$350),IF(基礎データ!$B$4=5,LOOKUP(計算シート!B108,'源泉徴収(月額)'!$A$10:$A$350,'源泉徴収(月額)'!$I$10:$I$350),IF(基礎データ!$B$4=6,LOOKUP(計算シート!B108,'源泉徴収(月額)'!$A$10:$A$350,'源泉徴収(月額)'!$J$10:$J$350),IF(基礎データ!$B$4=7,LOOKUP(計算シート!B108,'源泉徴収(月額)'!$A$10:$A$350,'源泉徴収(月額)'!$K$10:$K$350),0)))))))),0)</f>
        <v>0</v>
      </c>
    </row>
    <row r="109" spans="2:3">
      <c r="B109">
        <f ca="1">IF(AND('源泉徴収(月額)'!B116&lt;=基礎データ!$B$17,基礎データ!$B$17&lt;'源泉徴収(月額)'!C116),'源泉徴収(月額)'!A116,0)</f>
        <v>0</v>
      </c>
      <c r="C109">
        <f ca="1">IF(B109&gt;0,IF(基礎データ!$B$4=0,LOOKUP(計算シート!B109,'源泉徴収(月額)'!$A$10:$A$350,'源泉徴収(月額)'!$D$10:$D$350),IF(基礎データ!$B$4=1,LOOKUP(計算シート!B109,'源泉徴収(月額)'!$A$10:$A$350,'源泉徴収(月額)'!$E$10:$E$350),IF(基礎データ!$B$4=2,LOOKUP(計算シート!B109,'源泉徴収(月額)'!$A$10:$A$350,'源泉徴収(月額)'!$F$10:$F$350),IF(基礎データ!$B$4=3,LOOKUP(計算シート!B109,'源泉徴収(月額)'!$A$10:$A$350,'源泉徴収(月額)'!$G$10:$G$350),IF(基礎データ!$B$4=4,LOOKUP(計算シート!B109,'源泉徴収(月額)'!$A$10:$A$350,'源泉徴収(月額)'!$H$10:$H$350),IF(基礎データ!$B$4=5,LOOKUP(計算シート!B109,'源泉徴収(月額)'!$A$10:$A$350,'源泉徴収(月額)'!$I$10:$I$350),IF(基礎データ!$B$4=6,LOOKUP(計算シート!B109,'源泉徴収(月額)'!$A$10:$A$350,'源泉徴収(月額)'!$J$10:$J$350),IF(基礎データ!$B$4=7,LOOKUP(計算シート!B109,'源泉徴収(月額)'!$A$10:$A$350,'源泉徴収(月額)'!$K$10:$K$350),0)))))))),0)</f>
        <v>0</v>
      </c>
    </row>
    <row r="110" spans="2:3">
      <c r="B110">
        <f ca="1">IF(AND('源泉徴収(月額)'!B117&lt;=基礎データ!$B$17,基礎データ!$B$17&lt;'源泉徴収(月額)'!C117),'源泉徴収(月額)'!A117,0)</f>
        <v>0</v>
      </c>
      <c r="C110">
        <f ca="1">IF(B110&gt;0,IF(基礎データ!$B$4=0,LOOKUP(計算シート!B110,'源泉徴収(月額)'!$A$10:$A$350,'源泉徴収(月額)'!$D$10:$D$350),IF(基礎データ!$B$4=1,LOOKUP(計算シート!B110,'源泉徴収(月額)'!$A$10:$A$350,'源泉徴収(月額)'!$E$10:$E$350),IF(基礎データ!$B$4=2,LOOKUP(計算シート!B110,'源泉徴収(月額)'!$A$10:$A$350,'源泉徴収(月額)'!$F$10:$F$350),IF(基礎データ!$B$4=3,LOOKUP(計算シート!B110,'源泉徴収(月額)'!$A$10:$A$350,'源泉徴収(月額)'!$G$10:$G$350),IF(基礎データ!$B$4=4,LOOKUP(計算シート!B110,'源泉徴収(月額)'!$A$10:$A$350,'源泉徴収(月額)'!$H$10:$H$350),IF(基礎データ!$B$4=5,LOOKUP(計算シート!B110,'源泉徴収(月額)'!$A$10:$A$350,'源泉徴収(月額)'!$I$10:$I$350),IF(基礎データ!$B$4=6,LOOKUP(計算シート!B110,'源泉徴収(月額)'!$A$10:$A$350,'源泉徴収(月額)'!$J$10:$J$350),IF(基礎データ!$B$4=7,LOOKUP(計算シート!B110,'源泉徴収(月額)'!$A$10:$A$350,'源泉徴収(月額)'!$K$10:$K$350),0)))))))),0)</f>
        <v>0</v>
      </c>
    </row>
    <row r="111" spans="2:3">
      <c r="B111">
        <f ca="1">IF(AND('源泉徴収(月額)'!B118&lt;=基礎データ!$B$17,基礎データ!$B$17&lt;'源泉徴収(月額)'!C118),'源泉徴収(月額)'!A118,0)</f>
        <v>0</v>
      </c>
      <c r="C111">
        <f ca="1">IF(B111&gt;0,IF(基礎データ!$B$4=0,LOOKUP(計算シート!B111,'源泉徴収(月額)'!$A$10:$A$350,'源泉徴収(月額)'!$D$10:$D$350),IF(基礎データ!$B$4=1,LOOKUP(計算シート!B111,'源泉徴収(月額)'!$A$10:$A$350,'源泉徴収(月額)'!$E$10:$E$350),IF(基礎データ!$B$4=2,LOOKUP(計算シート!B111,'源泉徴収(月額)'!$A$10:$A$350,'源泉徴収(月額)'!$F$10:$F$350),IF(基礎データ!$B$4=3,LOOKUP(計算シート!B111,'源泉徴収(月額)'!$A$10:$A$350,'源泉徴収(月額)'!$G$10:$G$350),IF(基礎データ!$B$4=4,LOOKUP(計算シート!B111,'源泉徴収(月額)'!$A$10:$A$350,'源泉徴収(月額)'!$H$10:$H$350),IF(基礎データ!$B$4=5,LOOKUP(計算シート!B111,'源泉徴収(月額)'!$A$10:$A$350,'源泉徴収(月額)'!$I$10:$I$350),IF(基礎データ!$B$4=6,LOOKUP(計算シート!B111,'源泉徴収(月額)'!$A$10:$A$350,'源泉徴収(月額)'!$J$10:$J$350),IF(基礎データ!$B$4=7,LOOKUP(計算シート!B111,'源泉徴収(月額)'!$A$10:$A$350,'源泉徴収(月額)'!$K$10:$K$350),0)))))))),0)</f>
        <v>0</v>
      </c>
    </row>
    <row r="112" spans="2:3">
      <c r="B112">
        <f ca="1">IF(AND('源泉徴収(月額)'!B119&lt;=基礎データ!$B$17,基礎データ!$B$17&lt;'源泉徴収(月額)'!C119),'源泉徴収(月額)'!A119,0)</f>
        <v>0</v>
      </c>
      <c r="C112">
        <f ca="1">IF(B112&gt;0,IF(基礎データ!$B$4=0,LOOKUP(計算シート!B112,'源泉徴収(月額)'!$A$10:$A$350,'源泉徴収(月額)'!$D$10:$D$350),IF(基礎データ!$B$4=1,LOOKUP(計算シート!B112,'源泉徴収(月額)'!$A$10:$A$350,'源泉徴収(月額)'!$E$10:$E$350),IF(基礎データ!$B$4=2,LOOKUP(計算シート!B112,'源泉徴収(月額)'!$A$10:$A$350,'源泉徴収(月額)'!$F$10:$F$350),IF(基礎データ!$B$4=3,LOOKUP(計算シート!B112,'源泉徴収(月額)'!$A$10:$A$350,'源泉徴収(月額)'!$G$10:$G$350),IF(基礎データ!$B$4=4,LOOKUP(計算シート!B112,'源泉徴収(月額)'!$A$10:$A$350,'源泉徴収(月額)'!$H$10:$H$350),IF(基礎データ!$B$4=5,LOOKUP(計算シート!B112,'源泉徴収(月額)'!$A$10:$A$350,'源泉徴収(月額)'!$I$10:$I$350),IF(基礎データ!$B$4=6,LOOKUP(計算シート!B112,'源泉徴収(月額)'!$A$10:$A$350,'源泉徴収(月額)'!$J$10:$J$350),IF(基礎データ!$B$4=7,LOOKUP(計算シート!B112,'源泉徴収(月額)'!$A$10:$A$350,'源泉徴収(月額)'!$K$10:$K$350),0)))))))),0)</f>
        <v>0</v>
      </c>
    </row>
    <row r="113" spans="2:3">
      <c r="B113">
        <f ca="1">IF(AND('源泉徴収(月額)'!B120&lt;=基礎データ!$B$17,基礎データ!$B$17&lt;'源泉徴収(月額)'!C120),'源泉徴収(月額)'!A120,0)</f>
        <v>0</v>
      </c>
      <c r="C113">
        <f ca="1">IF(B113&gt;0,IF(基礎データ!$B$4=0,LOOKUP(計算シート!B113,'源泉徴収(月額)'!$A$10:$A$350,'源泉徴収(月額)'!$D$10:$D$350),IF(基礎データ!$B$4=1,LOOKUP(計算シート!B113,'源泉徴収(月額)'!$A$10:$A$350,'源泉徴収(月額)'!$E$10:$E$350),IF(基礎データ!$B$4=2,LOOKUP(計算シート!B113,'源泉徴収(月額)'!$A$10:$A$350,'源泉徴収(月額)'!$F$10:$F$350),IF(基礎データ!$B$4=3,LOOKUP(計算シート!B113,'源泉徴収(月額)'!$A$10:$A$350,'源泉徴収(月額)'!$G$10:$G$350),IF(基礎データ!$B$4=4,LOOKUP(計算シート!B113,'源泉徴収(月額)'!$A$10:$A$350,'源泉徴収(月額)'!$H$10:$H$350),IF(基礎データ!$B$4=5,LOOKUP(計算シート!B113,'源泉徴収(月額)'!$A$10:$A$350,'源泉徴収(月額)'!$I$10:$I$350),IF(基礎データ!$B$4=6,LOOKUP(計算シート!B113,'源泉徴収(月額)'!$A$10:$A$350,'源泉徴収(月額)'!$J$10:$J$350),IF(基礎データ!$B$4=7,LOOKUP(計算シート!B113,'源泉徴収(月額)'!$A$10:$A$350,'源泉徴収(月額)'!$K$10:$K$350),0)))))))),0)</f>
        <v>0</v>
      </c>
    </row>
    <row r="114" spans="2:3">
      <c r="B114">
        <f ca="1">IF(AND('源泉徴収(月額)'!B121&lt;=基礎データ!$B$17,基礎データ!$B$17&lt;'源泉徴収(月額)'!C121),'源泉徴収(月額)'!A121,0)</f>
        <v>0</v>
      </c>
      <c r="C114">
        <f ca="1">IF(B114&gt;0,IF(基礎データ!$B$4=0,LOOKUP(計算シート!B114,'源泉徴収(月額)'!$A$10:$A$350,'源泉徴収(月額)'!$D$10:$D$350),IF(基礎データ!$B$4=1,LOOKUP(計算シート!B114,'源泉徴収(月額)'!$A$10:$A$350,'源泉徴収(月額)'!$E$10:$E$350),IF(基礎データ!$B$4=2,LOOKUP(計算シート!B114,'源泉徴収(月額)'!$A$10:$A$350,'源泉徴収(月額)'!$F$10:$F$350),IF(基礎データ!$B$4=3,LOOKUP(計算シート!B114,'源泉徴収(月額)'!$A$10:$A$350,'源泉徴収(月額)'!$G$10:$G$350),IF(基礎データ!$B$4=4,LOOKUP(計算シート!B114,'源泉徴収(月額)'!$A$10:$A$350,'源泉徴収(月額)'!$H$10:$H$350),IF(基礎データ!$B$4=5,LOOKUP(計算シート!B114,'源泉徴収(月額)'!$A$10:$A$350,'源泉徴収(月額)'!$I$10:$I$350),IF(基礎データ!$B$4=6,LOOKUP(計算シート!B114,'源泉徴収(月額)'!$A$10:$A$350,'源泉徴収(月額)'!$J$10:$J$350),IF(基礎データ!$B$4=7,LOOKUP(計算シート!B114,'源泉徴収(月額)'!$A$10:$A$350,'源泉徴収(月額)'!$K$10:$K$350),0)))))))),0)</f>
        <v>0</v>
      </c>
    </row>
    <row r="115" spans="2:3">
      <c r="B115">
        <f ca="1">IF(AND('源泉徴収(月額)'!B122&lt;=基礎データ!$B$17,基礎データ!$B$17&lt;'源泉徴収(月額)'!C122),'源泉徴収(月額)'!A122,0)</f>
        <v>0</v>
      </c>
      <c r="C115">
        <f ca="1">IF(B115&gt;0,IF(基礎データ!$B$4=0,LOOKUP(計算シート!B115,'源泉徴収(月額)'!$A$10:$A$350,'源泉徴収(月額)'!$D$10:$D$350),IF(基礎データ!$B$4=1,LOOKUP(計算シート!B115,'源泉徴収(月額)'!$A$10:$A$350,'源泉徴収(月額)'!$E$10:$E$350),IF(基礎データ!$B$4=2,LOOKUP(計算シート!B115,'源泉徴収(月額)'!$A$10:$A$350,'源泉徴収(月額)'!$F$10:$F$350),IF(基礎データ!$B$4=3,LOOKUP(計算シート!B115,'源泉徴収(月額)'!$A$10:$A$350,'源泉徴収(月額)'!$G$10:$G$350),IF(基礎データ!$B$4=4,LOOKUP(計算シート!B115,'源泉徴収(月額)'!$A$10:$A$350,'源泉徴収(月額)'!$H$10:$H$350),IF(基礎データ!$B$4=5,LOOKUP(計算シート!B115,'源泉徴収(月額)'!$A$10:$A$350,'源泉徴収(月額)'!$I$10:$I$350),IF(基礎データ!$B$4=6,LOOKUP(計算シート!B115,'源泉徴収(月額)'!$A$10:$A$350,'源泉徴収(月額)'!$J$10:$J$350),IF(基礎データ!$B$4=7,LOOKUP(計算シート!B115,'源泉徴収(月額)'!$A$10:$A$350,'源泉徴収(月額)'!$K$10:$K$350),0)))))))),0)</f>
        <v>0</v>
      </c>
    </row>
    <row r="116" spans="2:3">
      <c r="B116">
        <f ca="1">IF(AND('源泉徴収(月額)'!B123&lt;=基礎データ!$B$17,基礎データ!$B$17&lt;'源泉徴収(月額)'!C123),'源泉徴収(月額)'!A123,0)</f>
        <v>0</v>
      </c>
      <c r="C116">
        <f ca="1">IF(B116&gt;0,IF(基礎データ!$B$4=0,LOOKUP(計算シート!B116,'源泉徴収(月額)'!$A$10:$A$350,'源泉徴収(月額)'!$D$10:$D$350),IF(基礎データ!$B$4=1,LOOKUP(計算シート!B116,'源泉徴収(月額)'!$A$10:$A$350,'源泉徴収(月額)'!$E$10:$E$350),IF(基礎データ!$B$4=2,LOOKUP(計算シート!B116,'源泉徴収(月額)'!$A$10:$A$350,'源泉徴収(月額)'!$F$10:$F$350),IF(基礎データ!$B$4=3,LOOKUP(計算シート!B116,'源泉徴収(月額)'!$A$10:$A$350,'源泉徴収(月額)'!$G$10:$G$350),IF(基礎データ!$B$4=4,LOOKUP(計算シート!B116,'源泉徴収(月額)'!$A$10:$A$350,'源泉徴収(月額)'!$H$10:$H$350),IF(基礎データ!$B$4=5,LOOKUP(計算シート!B116,'源泉徴収(月額)'!$A$10:$A$350,'源泉徴収(月額)'!$I$10:$I$350),IF(基礎データ!$B$4=6,LOOKUP(計算シート!B116,'源泉徴収(月額)'!$A$10:$A$350,'源泉徴収(月額)'!$J$10:$J$350),IF(基礎データ!$B$4=7,LOOKUP(計算シート!B116,'源泉徴収(月額)'!$A$10:$A$350,'源泉徴収(月額)'!$K$10:$K$350),0)))))))),0)</f>
        <v>0</v>
      </c>
    </row>
    <row r="117" spans="2:3">
      <c r="B117">
        <f ca="1">IF(AND('源泉徴収(月額)'!B124&lt;=基礎データ!$B$17,基礎データ!$B$17&lt;'源泉徴収(月額)'!C124),'源泉徴収(月額)'!A124,0)</f>
        <v>0</v>
      </c>
      <c r="C117">
        <f ca="1">IF(B117&gt;0,IF(基礎データ!$B$4=0,LOOKUP(計算シート!B117,'源泉徴収(月額)'!$A$10:$A$350,'源泉徴収(月額)'!$D$10:$D$350),IF(基礎データ!$B$4=1,LOOKUP(計算シート!B117,'源泉徴収(月額)'!$A$10:$A$350,'源泉徴収(月額)'!$E$10:$E$350),IF(基礎データ!$B$4=2,LOOKUP(計算シート!B117,'源泉徴収(月額)'!$A$10:$A$350,'源泉徴収(月額)'!$F$10:$F$350),IF(基礎データ!$B$4=3,LOOKUP(計算シート!B117,'源泉徴収(月額)'!$A$10:$A$350,'源泉徴収(月額)'!$G$10:$G$350),IF(基礎データ!$B$4=4,LOOKUP(計算シート!B117,'源泉徴収(月額)'!$A$10:$A$350,'源泉徴収(月額)'!$H$10:$H$350),IF(基礎データ!$B$4=5,LOOKUP(計算シート!B117,'源泉徴収(月額)'!$A$10:$A$350,'源泉徴収(月額)'!$I$10:$I$350),IF(基礎データ!$B$4=6,LOOKUP(計算シート!B117,'源泉徴収(月額)'!$A$10:$A$350,'源泉徴収(月額)'!$J$10:$J$350),IF(基礎データ!$B$4=7,LOOKUP(計算シート!B117,'源泉徴収(月額)'!$A$10:$A$350,'源泉徴収(月額)'!$K$10:$K$350),0)))))))),0)</f>
        <v>0</v>
      </c>
    </row>
    <row r="118" spans="2:3">
      <c r="B118">
        <f ca="1">IF(AND('源泉徴収(月額)'!B125&lt;=基礎データ!$B$17,基礎データ!$B$17&lt;'源泉徴収(月額)'!C125),'源泉徴収(月額)'!A125,0)</f>
        <v>0</v>
      </c>
      <c r="C118">
        <f ca="1">IF(B118&gt;0,IF(基礎データ!$B$4=0,LOOKUP(計算シート!B118,'源泉徴収(月額)'!$A$10:$A$350,'源泉徴収(月額)'!$D$10:$D$350),IF(基礎データ!$B$4=1,LOOKUP(計算シート!B118,'源泉徴収(月額)'!$A$10:$A$350,'源泉徴収(月額)'!$E$10:$E$350),IF(基礎データ!$B$4=2,LOOKUP(計算シート!B118,'源泉徴収(月額)'!$A$10:$A$350,'源泉徴収(月額)'!$F$10:$F$350),IF(基礎データ!$B$4=3,LOOKUP(計算シート!B118,'源泉徴収(月額)'!$A$10:$A$350,'源泉徴収(月額)'!$G$10:$G$350),IF(基礎データ!$B$4=4,LOOKUP(計算シート!B118,'源泉徴収(月額)'!$A$10:$A$350,'源泉徴収(月額)'!$H$10:$H$350),IF(基礎データ!$B$4=5,LOOKUP(計算シート!B118,'源泉徴収(月額)'!$A$10:$A$350,'源泉徴収(月額)'!$I$10:$I$350),IF(基礎データ!$B$4=6,LOOKUP(計算シート!B118,'源泉徴収(月額)'!$A$10:$A$350,'源泉徴収(月額)'!$J$10:$J$350),IF(基礎データ!$B$4=7,LOOKUP(計算シート!B118,'源泉徴収(月額)'!$A$10:$A$350,'源泉徴収(月額)'!$K$10:$K$350),0)))))))),0)</f>
        <v>0</v>
      </c>
    </row>
    <row r="119" spans="2:3">
      <c r="B119">
        <f ca="1">IF(AND('源泉徴収(月額)'!B126&lt;=基礎データ!$B$17,基礎データ!$B$17&lt;'源泉徴収(月額)'!C126),'源泉徴収(月額)'!A126,0)</f>
        <v>0</v>
      </c>
      <c r="C119">
        <f ca="1">IF(B119&gt;0,IF(基礎データ!$B$4=0,LOOKUP(計算シート!B119,'源泉徴収(月額)'!$A$10:$A$350,'源泉徴収(月額)'!$D$10:$D$350),IF(基礎データ!$B$4=1,LOOKUP(計算シート!B119,'源泉徴収(月額)'!$A$10:$A$350,'源泉徴収(月額)'!$E$10:$E$350),IF(基礎データ!$B$4=2,LOOKUP(計算シート!B119,'源泉徴収(月額)'!$A$10:$A$350,'源泉徴収(月額)'!$F$10:$F$350),IF(基礎データ!$B$4=3,LOOKUP(計算シート!B119,'源泉徴収(月額)'!$A$10:$A$350,'源泉徴収(月額)'!$G$10:$G$350),IF(基礎データ!$B$4=4,LOOKUP(計算シート!B119,'源泉徴収(月額)'!$A$10:$A$350,'源泉徴収(月額)'!$H$10:$H$350),IF(基礎データ!$B$4=5,LOOKUP(計算シート!B119,'源泉徴収(月額)'!$A$10:$A$350,'源泉徴収(月額)'!$I$10:$I$350),IF(基礎データ!$B$4=6,LOOKUP(計算シート!B119,'源泉徴収(月額)'!$A$10:$A$350,'源泉徴収(月額)'!$J$10:$J$350),IF(基礎データ!$B$4=7,LOOKUP(計算シート!B119,'源泉徴収(月額)'!$A$10:$A$350,'源泉徴収(月額)'!$K$10:$K$350),0)))))))),0)</f>
        <v>0</v>
      </c>
    </row>
    <row r="120" spans="2:3">
      <c r="B120">
        <f ca="1">IF(AND('源泉徴収(月額)'!B127&lt;=基礎データ!$B$17,基礎データ!$B$17&lt;'源泉徴収(月額)'!C127),'源泉徴収(月額)'!A127,0)</f>
        <v>0</v>
      </c>
      <c r="C120">
        <f ca="1">IF(B120&gt;0,IF(基礎データ!$B$4=0,LOOKUP(計算シート!B120,'源泉徴収(月額)'!$A$10:$A$350,'源泉徴収(月額)'!$D$10:$D$350),IF(基礎データ!$B$4=1,LOOKUP(計算シート!B120,'源泉徴収(月額)'!$A$10:$A$350,'源泉徴収(月額)'!$E$10:$E$350),IF(基礎データ!$B$4=2,LOOKUP(計算シート!B120,'源泉徴収(月額)'!$A$10:$A$350,'源泉徴収(月額)'!$F$10:$F$350),IF(基礎データ!$B$4=3,LOOKUP(計算シート!B120,'源泉徴収(月額)'!$A$10:$A$350,'源泉徴収(月額)'!$G$10:$G$350),IF(基礎データ!$B$4=4,LOOKUP(計算シート!B120,'源泉徴収(月額)'!$A$10:$A$350,'源泉徴収(月額)'!$H$10:$H$350),IF(基礎データ!$B$4=5,LOOKUP(計算シート!B120,'源泉徴収(月額)'!$A$10:$A$350,'源泉徴収(月額)'!$I$10:$I$350),IF(基礎データ!$B$4=6,LOOKUP(計算シート!B120,'源泉徴収(月額)'!$A$10:$A$350,'源泉徴収(月額)'!$J$10:$J$350),IF(基礎データ!$B$4=7,LOOKUP(計算シート!B120,'源泉徴収(月額)'!$A$10:$A$350,'源泉徴収(月額)'!$K$10:$K$350),0)))))))),0)</f>
        <v>0</v>
      </c>
    </row>
    <row r="121" spans="2:3">
      <c r="B121">
        <f ca="1">IF(AND('源泉徴収(月額)'!B128&lt;=基礎データ!$B$17,基礎データ!$B$17&lt;'源泉徴収(月額)'!C128),'源泉徴収(月額)'!A128,0)</f>
        <v>0</v>
      </c>
      <c r="C121">
        <f ca="1">IF(B121&gt;0,IF(基礎データ!$B$4=0,LOOKUP(計算シート!B121,'源泉徴収(月額)'!$A$10:$A$350,'源泉徴収(月額)'!$D$10:$D$350),IF(基礎データ!$B$4=1,LOOKUP(計算シート!B121,'源泉徴収(月額)'!$A$10:$A$350,'源泉徴収(月額)'!$E$10:$E$350),IF(基礎データ!$B$4=2,LOOKUP(計算シート!B121,'源泉徴収(月額)'!$A$10:$A$350,'源泉徴収(月額)'!$F$10:$F$350),IF(基礎データ!$B$4=3,LOOKUP(計算シート!B121,'源泉徴収(月額)'!$A$10:$A$350,'源泉徴収(月額)'!$G$10:$G$350),IF(基礎データ!$B$4=4,LOOKUP(計算シート!B121,'源泉徴収(月額)'!$A$10:$A$350,'源泉徴収(月額)'!$H$10:$H$350),IF(基礎データ!$B$4=5,LOOKUP(計算シート!B121,'源泉徴収(月額)'!$A$10:$A$350,'源泉徴収(月額)'!$I$10:$I$350),IF(基礎データ!$B$4=6,LOOKUP(計算シート!B121,'源泉徴収(月額)'!$A$10:$A$350,'源泉徴収(月額)'!$J$10:$J$350),IF(基礎データ!$B$4=7,LOOKUP(計算シート!B121,'源泉徴収(月額)'!$A$10:$A$350,'源泉徴収(月額)'!$K$10:$K$350),0)))))))),0)</f>
        <v>0</v>
      </c>
    </row>
    <row r="122" spans="2:3">
      <c r="B122">
        <f ca="1">IF(AND('源泉徴収(月額)'!B129&lt;=基礎データ!$B$17,基礎データ!$B$17&lt;'源泉徴収(月額)'!C129),'源泉徴収(月額)'!A129,0)</f>
        <v>0</v>
      </c>
      <c r="C122">
        <f ca="1">IF(B122&gt;0,IF(基礎データ!$B$4=0,LOOKUP(計算シート!B122,'源泉徴収(月額)'!$A$10:$A$350,'源泉徴収(月額)'!$D$10:$D$350),IF(基礎データ!$B$4=1,LOOKUP(計算シート!B122,'源泉徴収(月額)'!$A$10:$A$350,'源泉徴収(月額)'!$E$10:$E$350),IF(基礎データ!$B$4=2,LOOKUP(計算シート!B122,'源泉徴収(月額)'!$A$10:$A$350,'源泉徴収(月額)'!$F$10:$F$350),IF(基礎データ!$B$4=3,LOOKUP(計算シート!B122,'源泉徴収(月額)'!$A$10:$A$350,'源泉徴収(月額)'!$G$10:$G$350),IF(基礎データ!$B$4=4,LOOKUP(計算シート!B122,'源泉徴収(月額)'!$A$10:$A$350,'源泉徴収(月額)'!$H$10:$H$350),IF(基礎データ!$B$4=5,LOOKUP(計算シート!B122,'源泉徴収(月額)'!$A$10:$A$350,'源泉徴収(月額)'!$I$10:$I$350),IF(基礎データ!$B$4=6,LOOKUP(計算シート!B122,'源泉徴収(月額)'!$A$10:$A$350,'源泉徴収(月額)'!$J$10:$J$350),IF(基礎データ!$B$4=7,LOOKUP(計算シート!B122,'源泉徴収(月額)'!$A$10:$A$350,'源泉徴収(月額)'!$K$10:$K$350),0)))))))),0)</f>
        <v>0</v>
      </c>
    </row>
    <row r="123" spans="2:3">
      <c r="B123">
        <f ca="1">IF(AND('源泉徴収(月額)'!B130&lt;=基礎データ!$B$17,基礎データ!$B$17&lt;'源泉徴収(月額)'!C130),'源泉徴収(月額)'!A130,0)</f>
        <v>0</v>
      </c>
      <c r="C123">
        <f ca="1">IF(B123&gt;0,IF(基礎データ!$B$4=0,LOOKUP(計算シート!B123,'源泉徴収(月額)'!$A$10:$A$350,'源泉徴収(月額)'!$D$10:$D$350),IF(基礎データ!$B$4=1,LOOKUP(計算シート!B123,'源泉徴収(月額)'!$A$10:$A$350,'源泉徴収(月額)'!$E$10:$E$350),IF(基礎データ!$B$4=2,LOOKUP(計算シート!B123,'源泉徴収(月額)'!$A$10:$A$350,'源泉徴収(月額)'!$F$10:$F$350),IF(基礎データ!$B$4=3,LOOKUP(計算シート!B123,'源泉徴収(月額)'!$A$10:$A$350,'源泉徴収(月額)'!$G$10:$G$350),IF(基礎データ!$B$4=4,LOOKUP(計算シート!B123,'源泉徴収(月額)'!$A$10:$A$350,'源泉徴収(月額)'!$H$10:$H$350),IF(基礎データ!$B$4=5,LOOKUP(計算シート!B123,'源泉徴収(月額)'!$A$10:$A$350,'源泉徴収(月額)'!$I$10:$I$350),IF(基礎データ!$B$4=6,LOOKUP(計算シート!B123,'源泉徴収(月額)'!$A$10:$A$350,'源泉徴収(月額)'!$J$10:$J$350),IF(基礎データ!$B$4=7,LOOKUP(計算シート!B123,'源泉徴収(月額)'!$A$10:$A$350,'源泉徴収(月額)'!$K$10:$K$350),0)))))))),0)</f>
        <v>0</v>
      </c>
    </row>
    <row r="124" spans="2:3">
      <c r="B124">
        <f ca="1">IF(AND('源泉徴収(月額)'!B131&lt;=基礎データ!$B$17,基礎データ!$B$17&lt;'源泉徴収(月額)'!C131),'源泉徴収(月額)'!A131,0)</f>
        <v>0</v>
      </c>
      <c r="C124">
        <f ca="1">IF(B124&gt;0,IF(基礎データ!$B$4=0,LOOKUP(計算シート!B124,'源泉徴収(月額)'!$A$10:$A$350,'源泉徴収(月額)'!$D$10:$D$350),IF(基礎データ!$B$4=1,LOOKUP(計算シート!B124,'源泉徴収(月額)'!$A$10:$A$350,'源泉徴収(月額)'!$E$10:$E$350),IF(基礎データ!$B$4=2,LOOKUP(計算シート!B124,'源泉徴収(月額)'!$A$10:$A$350,'源泉徴収(月額)'!$F$10:$F$350),IF(基礎データ!$B$4=3,LOOKUP(計算シート!B124,'源泉徴収(月額)'!$A$10:$A$350,'源泉徴収(月額)'!$G$10:$G$350),IF(基礎データ!$B$4=4,LOOKUP(計算シート!B124,'源泉徴収(月額)'!$A$10:$A$350,'源泉徴収(月額)'!$H$10:$H$350),IF(基礎データ!$B$4=5,LOOKUP(計算シート!B124,'源泉徴収(月額)'!$A$10:$A$350,'源泉徴収(月額)'!$I$10:$I$350),IF(基礎データ!$B$4=6,LOOKUP(計算シート!B124,'源泉徴収(月額)'!$A$10:$A$350,'源泉徴収(月額)'!$J$10:$J$350),IF(基礎データ!$B$4=7,LOOKUP(計算シート!B124,'源泉徴収(月額)'!$A$10:$A$350,'源泉徴収(月額)'!$K$10:$K$350),0)))))))),0)</f>
        <v>0</v>
      </c>
    </row>
    <row r="125" spans="2:3">
      <c r="B125">
        <f ca="1">IF(AND('源泉徴収(月額)'!B132&lt;=基礎データ!$B$17,基礎データ!$B$17&lt;'源泉徴収(月額)'!C132),'源泉徴収(月額)'!A132,0)</f>
        <v>0</v>
      </c>
      <c r="C125">
        <f ca="1">IF(B125&gt;0,IF(基礎データ!$B$4=0,LOOKUP(計算シート!B125,'源泉徴収(月額)'!$A$10:$A$350,'源泉徴収(月額)'!$D$10:$D$350),IF(基礎データ!$B$4=1,LOOKUP(計算シート!B125,'源泉徴収(月額)'!$A$10:$A$350,'源泉徴収(月額)'!$E$10:$E$350),IF(基礎データ!$B$4=2,LOOKUP(計算シート!B125,'源泉徴収(月額)'!$A$10:$A$350,'源泉徴収(月額)'!$F$10:$F$350),IF(基礎データ!$B$4=3,LOOKUP(計算シート!B125,'源泉徴収(月額)'!$A$10:$A$350,'源泉徴収(月額)'!$G$10:$G$350),IF(基礎データ!$B$4=4,LOOKUP(計算シート!B125,'源泉徴収(月額)'!$A$10:$A$350,'源泉徴収(月額)'!$H$10:$H$350),IF(基礎データ!$B$4=5,LOOKUP(計算シート!B125,'源泉徴収(月額)'!$A$10:$A$350,'源泉徴収(月額)'!$I$10:$I$350),IF(基礎データ!$B$4=6,LOOKUP(計算シート!B125,'源泉徴収(月額)'!$A$10:$A$350,'源泉徴収(月額)'!$J$10:$J$350),IF(基礎データ!$B$4=7,LOOKUP(計算シート!B125,'源泉徴収(月額)'!$A$10:$A$350,'源泉徴収(月額)'!$K$10:$K$350),0)))))))),0)</f>
        <v>0</v>
      </c>
    </row>
    <row r="126" spans="2:3">
      <c r="B126">
        <f ca="1">IF(AND('源泉徴収(月額)'!B133&lt;=基礎データ!$B$17,基礎データ!$B$17&lt;'源泉徴収(月額)'!C133),'源泉徴収(月額)'!A133,0)</f>
        <v>0</v>
      </c>
      <c r="C126">
        <f ca="1">IF(B126&gt;0,IF(基礎データ!$B$4=0,LOOKUP(計算シート!B126,'源泉徴収(月額)'!$A$10:$A$350,'源泉徴収(月額)'!$D$10:$D$350),IF(基礎データ!$B$4=1,LOOKUP(計算シート!B126,'源泉徴収(月額)'!$A$10:$A$350,'源泉徴収(月額)'!$E$10:$E$350),IF(基礎データ!$B$4=2,LOOKUP(計算シート!B126,'源泉徴収(月額)'!$A$10:$A$350,'源泉徴収(月額)'!$F$10:$F$350),IF(基礎データ!$B$4=3,LOOKUP(計算シート!B126,'源泉徴収(月額)'!$A$10:$A$350,'源泉徴収(月額)'!$G$10:$G$350),IF(基礎データ!$B$4=4,LOOKUP(計算シート!B126,'源泉徴収(月額)'!$A$10:$A$350,'源泉徴収(月額)'!$H$10:$H$350),IF(基礎データ!$B$4=5,LOOKUP(計算シート!B126,'源泉徴収(月額)'!$A$10:$A$350,'源泉徴収(月額)'!$I$10:$I$350),IF(基礎データ!$B$4=6,LOOKUP(計算シート!B126,'源泉徴収(月額)'!$A$10:$A$350,'源泉徴収(月額)'!$J$10:$J$350),IF(基礎データ!$B$4=7,LOOKUP(計算シート!B126,'源泉徴収(月額)'!$A$10:$A$350,'源泉徴収(月額)'!$K$10:$K$350),0)))))))),0)</f>
        <v>0</v>
      </c>
    </row>
    <row r="127" spans="2:3">
      <c r="B127">
        <f ca="1">IF(AND('源泉徴収(月額)'!B134&lt;=基礎データ!$B$17,基礎データ!$B$17&lt;'源泉徴収(月額)'!C134),'源泉徴収(月額)'!A134,0)</f>
        <v>0</v>
      </c>
      <c r="C127">
        <f ca="1">IF(B127&gt;0,IF(基礎データ!$B$4=0,LOOKUP(計算シート!B127,'源泉徴収(月額)'!$A$10:$A$350,'源泉徴収(月額)'!$D$10:$D$350),IF(基礎データ!$B$4=1,LOOKUP(計算シート!B127,'源泉徴収(月額)'!$A$10:$A$350,'源泉徴収(月額)'!$E$10:$E$350),IF(基礎データ!$B$4=2,LOOKUP(計算シート!B127,'源泉徴収(月額)'!$A$10:$A$350,'源泉徴収(月額)'!$F$10:$F$350),IF(基礎データ!$B$4=3,LOOKUP(計算シート!B127,'源泉徴収(月額)'!$A$10:$A$350,'源泉徴収(月額)'!$G$10:$G$350),IF(基礎データ!$B$4=4,LOOKUP(計算シート!B127,'源泉徴収(月額)'!$A$10:$A$350,'源泉徴収(月額)'!$H$10:$H$350),IF(基礎データ!$B$4=5,LOOKUP(計算シート!B127,'源泉徴収(月額)'!$A$10:$A$350,'源泉徴収(月額)'!$I$10:$I$350),IF(基礎データ!$B$4=6,LOOKUP(計算シート!B127,'源泉徴収(月額)'!$A$10:$A$350,'源泉徴収(月額)'!$J$10:$J$350),IF(基礎データ!$B$4=7,LOOKUP(計算シート!B127,'源泉徴収(月額)'!$A$10:$A$350,'源泉徴収(月額)'!$K$10:$K$350),0)))))))),0)</f>
        <v>0</v>
      </c>
    </row>
    <row r="128" spans="2:3">
      <c r="B128">
        <f ca="1">IF(AND('源泉徴収(月額)'!B135&lt;=基礎データ!$B$17,基礎データ!$B$17&lt;'源泉徴収(月額)'!C135),'源泉徴収(月額)'!A135,0)</f>
        <v>0</v>
      </c>
      <c r="C128">
        <f ca="1">IF(B128&gt;0,IF(基礎データ!$B$4=0,LOOKUP(計算シート!B128,'源泉徴収(月額)'!$A$10:$A$350,'源泉徴収(月額)'!$D$10:$D$350),IF(基礎データ!$B$4=1,LOOKUP(計算シート!B128,'源泉徴収(月額)'!$A$10:$A$350,'源泉徴収(月額)'!$E$10:$E$350),IF(基礎データ!$B$4=2,LOOKUP(計算シート!B128,'源泉徴収(月額)'!$A$10:$A$350,'源泉徴収(月額)'!$F$10:$F$350),IF(基礎データ!$B$4=3,LOOKUP(計算シート!B128,'源泉徴収(月額)'!$A$10:$A$350,'源泉徴収(月額)'!$G$10:$G$350),IF(基礎データ!$B$4=4,LOOKUP(計算シート!B128,'源泉徴収(月額)'!$A$10:$A$350,'源泉徴収(月額)'!$H$10:$H$350),IF(基礎データ!$B$4=5,LOOKUP(計算シート!B128,'源泉徴収(月額)'!$A$10:$A$350,'源泉徴収(月額)'!$I$10:$I$350),IF(基礎データ!$B$4=6,LOOKUP(計算シート!B128,'源泉徴収(月額)'!$A$10:$A$350,'源泉徴収(月額)'!$J$10:$J$350),IF(基礎データ!$B$4=7,LOOKUP(計算シート!B128,'源泉徴収(月額)'!$A$10:$A$350,'源泉徴収(月額)'!$K$10:$K$350),0)))))))),0)</f>
        <v>0</v>
      </c>
    </row>
    <row r="129" spans="2:3">
      <c r="B129">
        <f ca="1">IF(AND('源泉徴収(月額)'!B136&lt;=基礎データ!$B$17,基礎データ!$B$17&lt;'源泉徴収(月額)'!C136),'源泉徴収(月額)'!A136,0)</f>
        <v>0</v>
      </c>
      <c r="C129">
        <f ca="1">IF(B129&gt;0,IF(基礎データ!$B$4=0,LOOKUP(計算シート!B129,'源泉徴収(月額)'!$A$10:$A$350,'源泉徴収(月額)'!$D$10:$D$350),IF(基礎データ!$B$4=1,LOOKUP(計算シート!B129,'源泉徴収(月額)'!$A$10:$A$350,'源泉徴収(月額)'!$E$10:$E$350),IF(基礎データ!$B$4=2,LOOKUP(計算シート!B129,'源泉徴収(月額)'!$A$10:$A$350,'源泉徴収(月額)'!$F$10:$F$350),IF(基礎データ!$B$4=3,LOOKUP(計算シート!B129,'源泉徴収(月額)'!$A$10:$A$350,'源泉徴収(月額)'!$G$10:$G$350),IF(基礎データ!$B$4=4,LOOKUP(計算シート!B129,'源泉徴収(月額)'!$A$10:$A$350,'源泉徴収(月額)'!$H$10:$H$350),IF(基礎データ!$B$4=5,LOOKUP(計算シート!B129,'源泉徴収(月額)'!$A$10:$A$350,'源泉徴収(月額)'!$I$10:$I$350),IF(基礎データ!$B$4=6,LOOKUP(計算シート!B129,'源泉徴収(月額)'!$A$10:$A$350,'源泉徴収(月額)'!$J$10:$J$350),IF(基礎データ!$B$4=7,LOOKUP(計算シート!B129,'源泉徴収(月額)'!$A$10:$A$350,'源泉徴収(月額)'!$K$10:$K$350),0)))))))),0)</f>
        <v>0</v>
      </c>
    </row>
    <row r="130" spans="2:3">
      <c r="B130">
        <f ca="1">IF(AND('源泉徴収(月額)'!B137&lt;=基礎データ!$B$17,基礎データ!$B$17&lt;'源泉徴収(月額)'!C137),'源泉徴収(月額)'!A137,0)</f>
        <v>0</v>
      </c>
      <c r="C130">
        <f ca="1">IF(B130&gt;0,IF(基礎データ!$B$4=0,LOOKUP(計算シート!B130,'源泉徴収(月額)'!$A$10:$A$350,'源泉徴収(月額)'!$D$10:$D$350),IF(基礎データ!$B$4=1,LOOKUP(計算シート!B130,'源泉徴収(月額)'!$A$10:$A$350,'源泉徴収(月額)'!$E$10:$E$350),IF(基礎データ!$B$4=2,LOOKUP(計算シート!B130,'源泉徴収(月額)'!$A$10:$A$350,'源泉徴収(月額)'!$F$10:$F$350),IF(基礎データ!$B$4=3,LOOKUP(計算シート!B130,'源泉徴収(月額)'!$A$10:$A$350,'源泉徴収(月額)'!$G$10:$G$350),IF(基礎データ!$B$4=4,LOOKUP(計算シート!B130,'源泉徴収(月額)'!$A$10:$A$350,'源泉徴収(月額)'!$H$10:$H$350),IF(基礎データ!$B$4=5,LOOKUP(計算シート!B130,'源泉徴収(月額)'!$A$10:$A$350,'源泉徴収(月額)'!$I$10:$I$350),IF(基礎データ!$B$4=6,LOOKUP(計算シート!B130,'源泉徴収(月額)'!$A$10:$A$350,'源泉徴収(月額)'!$J$10:$J$350),IF(基礎データ!$B$4=7,LOOKUP(計算シート!B130,'源泉徴収(月額)'!$A$10:$A$350,'源泉徴収(月額)'!$K$10:$K$350),0)))))))),0)</f>
        <v>0</v>
      </c>
    </row>
    <row r="131" spans="2:3">
      <c r="B131">
        <f ca="1">IF(AND('源泉徴収(月額)'!B138&lt;=基礎データ!$B$17,基礎データ!$B$17&lt;'源泉徴収(月額)'!C138),'源泉徴収(月額)'!A138,0)</f>
        <v>0</v>
      </c>
      <c r="C131">
        <f ca="1">IF(B131&gt;0,IF(基礎データ!$B$4=0,LOOKUP(計算シート!B131,'源泉徴収(月額)'!$A$10:$A$350,'源泉徴収(月額)'!$D$10:$D$350),IF(基礎データ!$B$4=1,LOOKUP(計算シート!B131,'源泉徴収(月額)'!$A$10:$A$350,'源泉徴収(月額)'!$E$10:$E$350),IF(基礎データ!$B$4=2,LOOKUP(計算シート!B131,'源泉徴収(月額)'!$A$10:$A$350,'源泉徴収(月額)'!$F$10:$F$350),IF(基礎データ!$B$4=3,LOOKUP(計算シート!B131,'源泉徴収(月額)'!$A$10:$A$350,'源泉徴収(月額)'!$G$10:$G$350),IF(基礎データ!$B$4=4,LOOKUP(計算シート!B131,'源泉徴収(月額)'!$A$10:$A$350,'源泉徴収(月額)'!$H$10:$H$350),IF(基礎データ!$B$4=5,LOOKUP(計算シート!B131,'源泉徴収(月額)'!$A$10:$A$350,'源泉徴収(月額)'!$I$10:$I$350),IF(基礎データ!$B$4=6,LOOKUP(計算シート!B131,'源泉徴収(月額)'!$A$10:$A$350,'源泉徴収(月額)'!$J$10:$J$350),IF(基礎データ!$B$4=7,LOOKUP(計算シート!B131,'源泉徴収(月額)'!$A$10:$A$350,'源泉徴収(月額)'!$K$10:$K$350),0)))))))),0)</f>
        <v>0</v>
      </c>
    </row>
    <row r="132" spans="2:3">
      <c r="B132">
        <f ca="1">IF(AND('源泉徴収(月額)'!B139&lt;=基礎データ!$B$17,基礎データ!$B$17&lt;'源泉徴収(月額)'!C139),'源泉徴収(月額)'!A139,0)</f>
        <v>0</v>
      </c>
      <c r="C132">
        <f ca="1">IF(B132&gt;0,IF(基礎データ!$B$4=0,LOOKUP(計算シート!B132,'源泉徴収(月額)'!$A$10:$A$350,'源泉徴収(月額)'!$D$10:$D$350),IF(基礎データ!$B$4=1,LOOKUP(計算シート!B132,'源泉徴収(月額)'!$A$10:$A$350,'源泉徴収(月額)'!$E$10:$E$350),IF(基礎データ!$B$4=2,LOOKUP(計算シート!B132,'源泉徴収(月額)'!$A$10:$A$350,'源泉徴収(月額)'!$F$10:$F$350),IF(基礎データ!$B$4=3,LOOKUP(計算シート!B132,'源泉徴収(月額)'!$A$10:$A$350,'源泉徴収(月額)'!$G$10:$G$350),IF(基礎データ!$B$4=4,LOOKUP(計算シート!B132,'源泉徴収(月額)'!$A$10:$A$350,'源泉徴収(月額)'!$H$10:$H$350),IF(基礎データ!$B$4=5,LOOKUP(計算シート!B132,'源泉徴収(月額)'!$A$10:$A$350,'源泉徴収(月額)'!$I$10:$I$350),IF(基礎データ!$B$4=6,LOOKUP(計算シート!B132,'源泉徴収(月額)'!$A$10:$A$350,'源泉徴収(月額)'!$J$10:$J$350),IF(基礎データ!$B$4=7,LOOKUP(計算シート!B132,'源泉徴収(月額)'!$A$10:$A$350,'源泉徴収(月額)'!$K$10:$K$350),0)))))))),0)</f>
        <v>0</v>
      </c>
    </row>
    <row r="133" spans="2:3">
      <c r="B133">
        <f ca="1">IF(AND('源泉徴収(月額)'!B140&lt;=基礎データ!$B$17,基礎データ!$B$17&lt;'源泉徴収(月額)'!C140),'源泉徴収(月額)'!A140,0)</f>
        <v>0</v>
      </c>
      <c r="C133">
        <f ca="1">IF(B133&gt;0,IF(基礎データ!$B$4=0,LOOKUP(計算シート!B133,'源泉徴収(月額)'!$A$10:$A$350,'源泉徴収(月額)'!$D$10:$D$350),IF(基礎データ!$B$4=1,LOOKUP(計算シート!B133,'源泉徴収(月額)'!$A$10:$A$350,'源泉徴収(月額)'!$E$10:$E$350),IF(基礎データ!$B$4=2,LOOKUP(計算シート!B133,'源泉徴収(月額)'!$A$10:$A$350,'源泉徴収(月額)'!$F$10:$F$350),IF(基礎データ!$B$4=3,LOOKUP(計算シート!B133,'源泉徴収(月額)'!$A$10:$A$350,'源泉徴収(月額)'!$G$10:$G$350),IF(基礎データ!$B$4=4,LOOKUP(計算シート!B133,'源泉徴収(月額)'!$A$10:$A$350,'源泉徴収(月額)'!$H$10:$H$350),IF(基礎データ!$B$4=5,LOOKUP(計算シート!B133,'源泉徴収(月額)'!$A$10:$A$350,'源泉徴収(月額)'!$I$10:$I$350),IF(基礎データ!$B$4=6,LOOKUP(計算シート!B133,'源泉徴収(月額)'!$A$10:$A$350,'源泉徴収(月額)'!$J$10:$J$350),IF(基礎データ!$B$4=7,LOOKUP(計算シート!B133,'源泉徴収(月額)'!$A$10:$A$350,'源泉徴収(月額)'!$K$10:$K$350),0)))))))),0)</f>
        <v>0</v>
      </c>
    </row>
    <row r="134" spans="2:3">
      <c r="B134">
        <f ca="1">IF(AND('源泉徴収(月額)'!B141&lt;=基礎データ!$B$17,基礎データ!$B$17&lt;'源泉徴収(月額)'!C141),'源泉徴収(月額)'!A141,0)</f>
        <v>0</v>
      </c>
      <c r="C134">
        <f ca="1">IF(B134&gt;0,IF(基礎データ!$B$4=0,LOOKUP(計算シート!B134,'源泉徴収(月額)'!$A$10:$A$350,'源泉徴収(月額)'!$D$10:$D$350),IF(基礎データ!$B$4=1,LOOKUP(計算シート!B134,'源泉徴収(月額)'!$A$10:$A$350,'源泉徴収(月額)'!$E$10:$E$350),IF(基礎データ!$B$4=2,LOOKUP(計算シート!B134,'源泉徴収(月額)'!$A$10:$A$350,'源泉徴収(月額)'!$F$10:$F$350),IF(基礎データ!$B$4=3,LOOKUP(計算シート!B134,'源泉徴収(月額)'!$A$10:$A$350,'源泉徴収(月額)'!$G$10:$G$350),IF(基礎データ!$B$4=4,LOOKUP(計算シート!B134,'源泉徴収(月額)'!$A$10:$A$350,'源泉徴収(月額)'!$H$10:$H$350),IF(基礎データ!$B$4=5,LOOKUP(計算シート!B134,'源泉徴収(月額)'!$A$10:$A$350,'源泉徴収(月額)'!$I$10:$I$350),IF(基礎データ!$B$4=6,LOOKUP(計算シート!B134,'源泉徴収(月額)'!$A$10:$A$350,'源泉徴収(月額)'!$J$10:$J$350),IF(基礎データ!$B$4=7,LOOKUP(計算シート!B134,'源泉徴収(月額)'!$A$10:$A$350,'源泉徴収(月額)'!$K$10:$K$350),0)))))))),0)</f>
        <v>0</v>
      </c>
    </row>
    <row r="135" spans="2:3">
      <c r="B135">
        <f ca="1">IF(AND('源泉徴収(月額)'!B142&lt;=基礎データ!$B$17,基礎データ!$B$17&lt;'源泉徴収(月額)'!C142),'源泉徴収(月額)'!A142,0)</f>
        <v>0</v>
      </c>
      <c r="C135">
        <f ca="1">IF(B135&gt;0,IF(基礎データ!$B$4=0,LOOKUP(計算シート!B135,'源泉徴収(月額)'!$A$10:$A$350,'源泉徴収(月額)'!$D$10:$D$350),IF(基礎データ!$B$4=1,LOOKUP(計算シート!B135,'源泉徴収(月額)'!$A$10:$A$350,'源泉徴収(月額)'!$E$10:$E$350),IF(基礎データ!$B$4=2,LOOKUP(計算シート!B135,'源泉徴収(月額)'!$A$10:$A$350,'源泉徴収(月額)'!$F$10:$F$350),IF(基礎データ!$B$4=3,LOOKUP(計算シート!B135,'源泉徴収(月額)'!$A$10:$A$350,'源泉徴収(月額)'!$G$10:$G$350),IF(基礎データ!$B$4=4,LOOKUP(計算シート!B135,'源泉徴収(月額)'!$A$10:$A$350,'源泉徴収(月額)'!$H$10:$H$350),IF(基礎データ!$B$4=5,LOOKUP(計算シート!B135,'源泉徴収(月額)'!$A$10:$A$350,'源泉徴収(月額)'!$I$10:$I$350),IF(基礎データ!$B$4=6,LOOKUP(計算シート!B135,'源泉徴収(月額)'!$A$10:$A$350,'源泉徴収(月額)'!$J$10:$J$350),IF(基礎データ!$B$4=7,LOOKUP(計算シート!B135,'源泉徴収(月額)'!$A$10:$A$350,'源泉徴収(月額)'!$K$10:$K$350),0)))))))),0)</f>
        <v>0</v>
      </c>
    </row>
    <row r="136" spans="2:3">
      <c r="B136">
        <f ca="1">IF(AND('源泉徴収(月額)'!B143&lt;=基礎データ!$B$17,基礎データ!$B$17&lt;'源泉徴収(月額)'!C143),'源泉徴収(月額)'!A143,0)</f>
        <v>0</v>
      </c>
      <c r="C136">
        <f ca="1">IF(B136&gt;0,IF(基礎データ!$B$4=0,LOOKUP(計算シート!B136,'源泉徴収(月額)'!$A$10:$A$350,'源泉徴収(月額)'!$D$10:$D$350),IF(基礎データ!$B$4=1,LOOKUP(計算シート!B136,'源泉徴収(月額)'!$A$10:$A$350,'源泉徴収(月額)'!$E$10:$E$350),IF(基礎データ!$B$4=2,LOOKUP(計算シート!B136,'源泉徴収(月額)'!$A$10:$A$350,'源泉徴収(月額)'!$F$10:$F$350),IF(基礎データ!$B$4=3,LOOKUP(計算シート!B136,'源泉徴収(月額)'!$A$10:$A$350,'源泉徴収(月額)'!$G$10:$G$350),IF(基礎データ!$B$4=4,LOOKUP(計算シート!B136,'源泉徴収(月額)'!$A$10:$A$350,'源泉徴収(月額)'!$H$10:$H$350),IF(基礎データ!$B$4=5,LOOKUP(計算シート!B136,'源泉徴収(月額)'!$A$10:$A$350,'源泉徴収(月額)'!$I$10:$I$350),IF(基礎データ!$B$4=6,LOOKUP(計算シート!B136,'源泉徴収(月額)'!$A$10:$A$350,'源泉徴収(月額)'!$J$10:$J$350),IF(基礎データ!$B$4=7,LOOKUP(計算シート!B136,'源泉徴収(月額)'!$A$10:$A$350,'源泉徴収(月額)'!$K$10:$K$350),0)))))))),0)</f>
        <v>0</v>
      </c>
    </row>
    <row r="137" spans="2:3">
      <c r="B137">
        <f ca="1">IF(AND('源泉徴収(月額)'!B144&lt;=基礎データ!$B$17,基礎データ!$B$17&lt;'源泉徴収(月額)'!C144),'源泉徴収(月額)'!A144,0)</f>
        <v>0</v>
      </c>
      <c r="C137">
        <f ca="1">IF(B137&gt;0,IF(基礎データ!$B$4=0,LOOKUP(計算シート!B137,'源泉徴収(月額)'!$A$10:$A$350,'源泉徴収(月額)'!$D$10:$D$350),IF(基礎データ!$B$4=1,LOOKUP(計算シート!B137,'源泉徴収(月額)'!$A$10:$A$350,'源泉徴収(月額)'!$E$10:$E$350),IF(基礎データ!$B$4=2,LOOKUP(計算シート!B137,'源泉徴収(月額)'!$A$10:$A$350,'源泉徴収(月額)'!$F$10:$F$350),IF(基礎データ!$B$4=3,LOOKUP(計算シート!B137,'源泉徴収(月額)'!$A$10:$A$350,'源泉徴収(月額)'!$G$10:$G$350),IF(基礎データ!$B$4=4,LOOKUP(計算シート!B137,'源泉徴収(月額)'!$A$10:$A$350,'源泉徴収(月額)'!$H$10:$H$350),IF(基礎データ!$B$4=5,LOOKUP(計算シート!B137,'源泉徴収(月額)'!$A$10:$A$350,'源泉徴収(月額)'!$I$10:$I$350),IF(基礎データ!$B$4=6,LOOKUP(計算シート!B137,'源泉徴収(月額)'!$A$10:$A$350,'源泉徴収(月額)'!$J$10:$J$350),IF(基礎データ!$B$4=7,LOOKUP(計算シート!B137,'源泉徴収(月額)'!$A$10:$A$350,'源泉徴収(月額)'!$K$10:$K$350),0)))))))),0)</f>
        <v>0</v>
      </c>
    </row>
    <row r="138" spans="2:3">
      <c r="B138">
        <f ca="1">IF(AND('源泉徴収(月額)'!B145&lt;=基礎データ!$B$17,基礎データ!$B$17&lt;'源泉徴収(月額)'!C145),'源泉徴収(月額)'!A145,0)</f>
        <v>0</v>
      </c>
      <c r="C138">
        <f ca="1">IF(B138&gt;0,IF(基礎データ!$B$4=0,LOOKUP(計算シート!B138,'源泉徴収(月額)'!$A$10:$A$350,'源泉徴収(月額)'!$D$10:$D$350),IF(基礎データ!$B$4=1,LOOKUP(計算シート!B138,'源泉徴収(月額)'!$A$10:$A$350,'源泉徴収(月額)'!$E$10:$E$350),IF(基礎データ!$B$4=2,LOOKUP(計算シート!B138,'源泉徴収(月額)'!$A$10:$A$350,'源泉徴収(月額)'!$F$10:$F$350),IF(基礎データ!$B$4=3,LOOKUP(計算シート!B138,'源泉徴収(月額)'!$A$10:$A$350,'源泉徴収(月額)'!$G$10:$G$350),IF(基礎データ!$B$4=4,LOOKUP(計算シート!B138,'源泉徴収(月額)'!$A$10:$A$350,'源泉徴収(月額)'!$H$10:$H$350),IF(基礎データ!$B$4=5,LOOKUP(計算シート!B138,'源泉徴収(月額)'!$A$10:$A$350,'源泉徴収(月額)'!$I$10:$I$350),IF(基礎データ!$B$4=6,LOOKUP(計算シート!B138,'源泉徴収(月額)'!$A$10:$A$350,'源泉徴収(月額)'!$J$10:$J$350),IF(基礎データ!$B$4=7,LOOKUP(計算シート!B138,'源泉徴収(月額)'!$A$10:$A$350,'源泉徴収(月額)'!$K$10:$K$350),0)))))))),0)</f>
        <v>0</v>
      </c>
    </row>
    <row r="139" spans="2:3">
      <c r="B139">
        <f ca="1">IF(AND('源泉徴収(月額)'!B146&lt;=基礎データ!$B$17,基礎データ!$B$17&lt;'源泉徴収(月額)'!C146),'源泉徴収(月額)'!A146,0)</f>
        <v>0</v>
      </c>
      <c r="C139">
        <f ca="1">IF(B139&gt;0,IF(基礎データ!$B$4=0,LOOKUP(計算シート!B139,'源泉徴収(月額)'!$A$10:$A$350,'源泉徴収(月額)'!$D$10:$D$350),IF(基礎データ!$B$4=1,LOOKUP(計算シート!B139,'源泉徴収(月額)'!$A$10:$A$350,'源泉徴収(月額)'!$E$10:$E$350),IF(基礎データ!$B$4=2,LOOKUP(計算シート!B139,'源泉徴収(月額)'!$A$10:$A$350,'源泉徴収(月額)'!$F$10:$F$350),IF(基礎データ!$B$4=3,LOOKUP(計算シート!B139,'源泉徴収(月額)'!$A$10:$A$350,'源泉徴収(月額)'!$G$10:$G$350),IF(基礎データ!$B$4=4,LOOKUP(計算シート!B139,'源泉徴収(月額)'!$A$10:$A$350,'源泉徴収(月額)'!$H$10:$H$350),IF(基礎データ!$B$4=5,LOOKUP(計算シート!B139,'源泉徴収(月額)'!$A$10:$A$350,'源泉徴収(月額)'!$I$10:$I$350),IF(基礎データ!$B$4=6,LOOKUP(計算シート!B139,'源泉徴収(月額)'!$A$10:$A$350,'源泉徴収(月額)'!$J$10:$J$350),IF(基礎データ!$B$4=7,LOOKUP(計算シート!B139,'源泉徴収(月額)'!$A$10:$A$350,'源泉徴収(月額)'!$K$10:$K$350),0)))))))),0)</f>
        <v>0</v>
      </c>
    </row>
    <row r="140" spans="2:3">
      <c r="B140">
        <f ca="1">IF(AND('源泉徴収(月額)'!B147&lt;=基礎データ!$B$17,基礎データ!$B$17&lt;'源泉徴収(月額)'!C147),'源泉徴収(月額)'!A147,0)</f>
        <v>0</v>
      </c>
      <c r="C140">
        <f ca="1">IF(B140&gt;0,IF(基礎データ!$B$4=0,LOOKUP(計算シート!B140,'源泉徴収(月額)'!$A$10:$A$350,'源泉徴収(月額)'!$D$10:$D$350),IF(基礎データ!$B$4=1,LOOKUP(計算シート!B140,'源泉徴収(月額)'!$A$10:$A$350,'源泉徴収(月額)'!$E$10:$E$350),IF(基礎データ!$B$4=2,LOOKUP(計算シート!B140,'源泉徴収(月額)'!$A$10:$A$350,'源泉徴収(月額)'!$F$10:$F$350),IF(基礎データ!$B$4=3,LOOKUP(計算シート!B140,'源泉徴収(月額)'!$A$10:$A$350,'源泉徴収(月額)'!$G$10:$G$350),IF(基礎データ!$B$4=4,LOOKUP(計算シート!B140,'源泉徴収(月額)'!$A$10:$A$350,'源泉徴収(月額)'!$H$10:$H$350),IF(基礎データ!$B$4=5,LOOKUP(計算シート!B140,'源泉徴収(月額)'!$A$10:$A$350,'源泉徴収(月額)'!$I$10:$I$350),IF(基礎データ!$B$4=6,LOOKUP(計算シート!B140,'源泉徴収(月額)'!$A$10:$A$350,'源泉徴収(月額)'!$J$10:$J$350),IF(基礎データ!$B$4=7,LOOKUP(計算シート!B140,'源泉徴収(月額)'!$A$10:$A$350,'源泉徴収(月額)'!$K$10:$K$350),0)))))))),0)</f>
        <v>0</v>
      </c>
    </row>
    <row r="141" spans="2:3">
      <c r="B141">
        <f ca="1">IF(AND('源泉徴収(月額)'!B148&lt;=基礎データ!$B$17,基礎データ!$B$17&lt;'源泉徴収(月額)'!C148),'源泉徴収(月額)'!A148,0)</f>
        <v>0</v>
      </c>
      <c r="C141">
        <f ca="1">IF(B141&gt;0,IF(基礎データ!$B$4=0,LOOKUP(計算シート!B141,'源泉徴収(月額)'!$A$10:$A$350,'源泉徴収(月額)'!$D$10:$D$350),IF(基礎データ!$B$4=1,LOOKUP(計算シート!B141,'源泉徴収(月額)'!$A$10:$A$350,'源泉徴収(月額)'!$E$10:$E$350),IF(基礎データ!$B$4=2,LOOKUP(計算シート!B141,'源泉徴収(月額)'!$A$10:$A$350,'源泉徴収(月額)'!$F$10:$F$350),IF(基礎データ!$B$4=3,LOOKUP(計算シート!B141,'源泉徴収(月額)'!$A$10:$A$350,'源泉徴収(月額)'!$G$10:$G$350),IF(基礎データ!$B$4=4,LOOKUP(計算シート!B141,'源泉徴収(月額)'!$A$10:$A$350,'源泉徴収(月額)'!$H$10:$H$350),IF(基礎データ!$B$4=5,LOOKUP(計算シート!B141,'源泉徴収(月額)'!$A$10:$A$350,'源泉徴収(月額)'!$I$10:$I$350),IF(基礎データ!$B$4=6,LOOKUP(計算シート!B141,'源泉徴収(月額)'!$A$10:$A$350,'源泉徴収(月額)'!$J$10:$J$350),IF(基礎データ!$B$4=7,LOOKUP(計算シート!B141,'源泉徴収(月額)'!$A$10:$A$350,'源泉徴収(月額)'!$K$10:$K$350),0)))))))),0)</f>
        <v>0</v>
      </c>
    </row>
    <row r="142" spans="2:3">
      <c r="B142">
        <f ca="1">IF(AND('源泉徴収(月額)'!B149&lt;=基礎データ!$B$17,基礎データ!$B$17&lt;'源泉徴収(月額)'!C149),'源泉徴収(月額)'!A149,0)</f>
        <v>0</v>
      </c>
      <c r="C142">
        <f ca="1">IF(B142&gt;0,IF(基礎データ!$B$4=0,LOOKUP(計算シート!B142,'源泉徴収(月額)'!$A$10:$A$350,'源泉徴収(月額)'!$D$10:$D$350),IF(基礎データ!$B$4=1,LOOKUP(計算シート!B142,'源泉徴収(月額)'!$A$10:$A$350,'源泉徴収(月額)'!$E$10:$E$350),IF(基礎データ!$B$4=2,LOOKUP(計算シート!B142,'源泉徴収(月額)'!$A$10:$A$350,'源泉徴収(月額)'!$F$10:$F$350),IF(基礎データ!$B$4=3,LOOKUP(計算シート!B142,'源泉徴収(月額)'!$A$10:$A$350,'源泉徴収(月額)'!$G$10:$G$350),IF(基礎データ!$B$4=4,LOOKUP(計算シート!B142,'源泉徴収(月額)'!$A$10:$A$350,'源泉徴収(月額)'!$H$10:$H$350),IF(基礎データ!$B$4=5,LOOKUP(計算シート!B142,'源泉徴収(月額)'!$A$10:$A$350,'源泉徴収(月額)'!$I$10:$I$350),IF(基礎データ!$B$4=6,LOOKUP(計算シート!B142,'源泉徴収(月額)'!$A$10:$A$350,'源泉徴収(月額)'!$J$10:$J$350),IF(基礎データ!$B$4=7,LOOKUP(計算シート!B142,'源泉徴収(月額)'!$A$10:$A$350,'源泉徴収(月額)'!$K$10:$K$350),0)))))))),0)</f>
        <v>0</v>
      </c>
    </row>
    <row r="143" spans="2:3">
      <c r="B143">
        <f ca="1">IF(AND('源泉徴収(月額)'!B150&lt;=基礎データ!$B$17,基礎データ!$B$17&lt;'源泉徴収(月額)'!C150),'源泉徴収(月額)'!A150,0)</f>
        <v>0</v>
      </c>
      <c r="C143">
        <f ca="1">IF(B143&gt;0,IF(基礎データ!$B$4=0,LOOKUP(計算シート!B143,'源泉徴収(月額)'!$A$10:$A$350,'源泉徴収(月額)'!$D$10:$D$350),IF(基礎データ!$B$4=1,LOOKUP(計算シート!B143,'源泉徴収(月額)'!$A$10:$A$350,'源泉徴収(月額)'!$E$10:$E$350),IF(基礎データ!$B$4=2,LOOKUP(計算シート!B143,'源泉徴収(月額)'!$A$10:$A$350,'源泉徴収(月額)'!$F$10:$F$350),IF(基礎データ!$B$4=3,LOOKUP(計算シート!B143,'源泉徴収(月額)'!$A$10:$A$350,'源泉徴収(月額)'!$G$10:$G$350),IF(基礎データ!$B$4=4,LOOKUP(計算シート!B143,'源泉徴収(月額)'!$A$10:$A$350,'源泉徴収(月額)'!$H$10:$H$350),IF(基礎データ!$B$4=5,LOOKUP(計算シート!B143,'源泉徴収(月額)'!$A$10:$A$350,'源泉徴収(月額)'!$I$10:$I$350),IF(基礎データ!$B$4=6,LOOKUP(計算シート!B143,'源泉徴収(月額)'!$A$10:$A$350,'源泉徴収(月額)'!$J$10:$J$350),IF(基礎データ!$B$4=7,LOOKUP(計算シート!B143,'源泉徴収(月額)'!$A$10:$A$350,'源泉徴収(月額)'!$K$10:$K$350),0)))))))),0)</f>
        <v>0</v>
      </c>
    </row>
    <row r="144" spans="2:3">
      <c r="B144">
        <f ca="1">IF(AND('源泉徴収(月額)'!B151&lt;=基礎データ!$B$17,基礎データ!$B$17&lt;'源泉徴収(月額)'!C151),'源泉徴収(月額)'!A151,0)</f>
        <v>0</v>
      </c>
      <c r="C144">
        <f ca="1">IF(B144&gt;0,IF(基礎データ!$B$4=0,LOOKUP(計算シート!B144,'源泉徴収(月額)'!$A$10:$A$350,'源泉徴収(月額)'!$D$10:$D$350),IF(基礎データ!$B$4=1,LOOKUP(計算シート!B144,'源泉徴収(月額)'!$A$10:$A$350,'源泉徴収(月額)'!$E$10:$E$350),IF(基礎データ!$B$4=2,LOOKUP(計算シート!B144,'源泉徴収(月額)'!$A$10:$A$350,'源泉徴収(月額)'!$F$10:$F$350),IF(基礎データ!$B$4=3,LOOKUP(計算シート!B144,'源泉徴収(月額)'!$A$10:$A$350,'源泉徴収(月額)'!$G$10:$G$350),IF(基礎データ!$B$4=4,LOOKUP(計算シート!B144,'源泉徴収(月額)'!$A$10:$A$350,'源泉徴収(月額)'!$H$10:$H$350),IF(基礎データ!$B$4=5,LOOKUP(計算シート!B144,'源泉徴収(月額)'!$A$10:$A$350,'源泉徴収(月額)'!$I$10:$I$350),IF(基礎データ!$B$4=6,LOOKUP(計算シート!B144,'源泉徴収(月額)'!$A$10:$A$350,'源泉徴収(月額)'!$J$10:$J$350),IF(基礎データ!$B$4=7,LOOKUP(計算シート!B144,'源泉徴収(月額)'!$A$10:$A$350,'源泉徴収(月額)'!$K$10:$K$350),0)))))))),0)</f>
        <v>0</v>
      </c>
    </row>
    <row r="145" spans="2:3">
      <c r="B145">
        <f ca="1">IF(AND('源泉徴収(月額)'!B152&lt;=基礎データ!$B$17,基礎データ!$B$17&lt;'源泉徴収(月額)'!C152),'源泉徴収(月額)'!A152,0)</f>
        <v>0</v>
      </c>
      <c r="C145">
        <f ca="1">IF(B145&gt;0,IF(基礎データ!$B$4=0,LOOKUP(計算シート!B145,'源泉徴収(月額)'!$A$10:$A$350,'源泉徴収(月額)'!$D$10:$D$350),IF(基礎データ!$B$4=1,LOOKUP(計算シート!B145,'源泉徴収(月額)'!$A$10:$A$350,'源泉徴収(月額)'!$E$10:$E$350),IF(基礎データ!$B$4=2,LOOKUP(計算シート!B145,'源泉徴収(月額)'!$A$10:$A$350,'源泉徴収(月額)'!$F$10:$F$350),IF(基礎データ!$B$4=3,LOOKUP(計算シート!B145,'源泉徴収(月額)'!$A$10:$A$350,'源泉徴収(月額)'!$G$10:$G$350),IF(基礎データ!$B$4=4,LOOKUP(計算シート!B145,'源泉徴収(月額)'!$A$10:$A$350,'源泉徴収(月額)'!$H$10:$H$350),IF(基礎データ!$B$4=5,LOOKUP(計算シート!B145,'源泉徴収(月額)'!$A$10:$A$350,'源泉徴収(月額)'!$I$10:$I$350),IF(基礎データ!$B$4=6,LOOKUP(計算シート!B145,'源泉徴収(月額)'!$A$10:$A$350,'源泉徴収(月額)'!$J$10:$J$350),IF(基礎データ!$B$4=7,LOOKUP(計算シート!B145,'源泉徴収(月額)'!$A$10:$A$350,'源泉徴収(月額)'!$K$10:$K$350),0)))))))),0)</f>
        <v>0</v>
      </c>
    </row>
    <row r="146" spans="2:3">
      <c r="B146">
        <f ca="1">IF(AND('源泉徴収(月額)'!B153&lt;=基礎データ!$B$17,基礎データ!$B$17&lt;'源泉徴収(月額)'!C153),'源泉徴収(月額)'!A153,0)</f>
        <v>0</v>
      </c>
      <c r="C146">
        <f ca="1">IF(B146&gt;0,IF(基礎データ!$B$4=0,LOOKUP(計算シート!B146,'源泉徴収(月額)'!$A$10:$A$350,'源泉徴収(月額)'!$D$10:$D$350),IF(基礎データ!$B$4=1,LOOKUP(計算シート!B146,'源泉徴収(月額)'!$A$10:$A$350,'源泉徴収(月額)'!$E$10:$E$350),IF(基礎データ!$B$4=2,LOOKUP(計算シート!B146,'源泉徴収(月額)'!$A$10:$A$350,'源泉徴収(月額)'!$F$10:$F$350),IF(基礎データ!$B$4=3,LOOKUP(計算シート!B146,'源泉徴収(月額)'!$A$10:$A$350,'源泉徴収(月額)'!$G$10:$G$350),IF(基礎データ!$B$4=4,LOOKUP(計算シート!B146,'源泉徴収(月額)'!$A$10:$A$350,'源泉徴収(月額)'!$H$10:$H$350),IF(基礎データ!$B$4=5,LOOKUP(計算シート!B146,'源泉徴収(月額)'!$A$10:$A$350,'源泉徴収(月額)'!$I$10:$I$350),IF(基礎データ!$B$4=6,LOOKUP(計算シート!B146,'源泉徴収(月額)'!$A$10:$A$350,'源泉徴収(月額)'!$J$10:$J$350),IF(基礎データ!$B$4=7,LOOKUP(計算シート!B146,'源泉徴収(月額)'!$A$10:$A$350,'源泉徴収(月額)'!$K$10:$K$350),0)))))))),0)</f>
        <v>0</v>
      </c>
    </row>
    <row r="147" spans="2:3">
      <c r="B147">
        <f ca="1">IF(AND('源泉徴収(月額)'!B154&lt;=基礎データ!$B$17,基礎データ!$B$17&lt;'源泉徴収(月額)'!C154),'源泉徴収(月額)'!A154,0)</f>
        <v>0</v>
      </c>
      <c r="C147">
        <f ca="1">IF(B147&gt;0,IF(基礎データ!$B$4=0,LOOKUP(計算シート!B147,'源泉徴収(月額)'!$A$10:$A$350,'源泉徴収(月額)'!$D$10:$D$350),IF(基礎データ!$B$4=1,LOOKUP(計算シート!B147,'源泉徴収(月額)'!$A$10:$A$350,'源泉徴収(月額)'!$E$10:$E$350),IF(基礎データ!$B$4=2,LOOKUP(計算シート!B147,'源泉徴収(月額)'!$A$10:$A$350,'源泉徴収(月額)'!$F$10:$F$350),IF(基礎データ!$B$4=3,LOOKUP(計算シート!B147,'源泉徴収(月額)'!$A$10:$A$350,'源泉徴収(月額)'!$G$10:$G$350),IF(基礎データ!$B$4=4,LOOKUP(計算シート!B147,'源泉徴収(月額)'!$A$10:$A$350,'源泉徴収(月額)'!$H$10:$H$350),IF(基礎データ!$B$4=5,LOOKUP(計算シート!B147,'源泉徴収(月額)'!$A$10:$A$350,'源泉徴収(月額)'!$I$10:$I$350),IF(基礎データ!$B$4=6,LOOKUP(計算シート!B147,'源泉徴収(月額)'!$A$10:$A$350,'源泉徴収(月額)'!$J$10:$J$350),IF(基礎データ!$B$4=7,LOOKUP(計算シート!B147,'源泉徴収(月額)'!$A$10:$A$350,'源泉徴収(月額)'!$K$10:$K$350),0)))))))),0)</f>
        <v>0</v>
      </c>
    </row>
    <row r="148" spans="2:3">
      <c r="B148">
        <f ca="1">IF(AND('源泉徴収(月額)'!B155&lt;=基礎データ!$B$17,基礎データ!$B$17&lt;'源泉徴収(月額)'!C155),'源泉徴収(月額)'!A155,0)</f>
        <v>0</v>
      </c>
      <c r="C148">
        <f ca="1">IF(B148&gt;0,IF(基礎データ!$B$4=0,LOOKUP(計算シート!B148,'源泉徴収(月額)'!$A$10:$A$350,'源泉徴収(月額)'!$D$10:$D$350),IF(基礎データ!$B$4=1,LOOKUP(計算シート!B148,'源泉徴収(月額)'!$A$10:$A$350,'源泉徴収(月額)'!$E$10:$E$350),IF(基礎データ!$B$4=2,LOOKUP(計算シート!B148,'源泉徴収(月額)'!$A$10:$A$350,'源泉徴収(月額)'!$F$10:$F$350),IF(基礎データ!$B$4=3,LOOKUP(計算シート!B148,'源泉徴収(月額)'!$A$10:$A$350,'源泉徴収(月額)'!$G$10:$G$350),IF(基礎データ!$B$4=4,LOOKUP(計算シート!B148,'源泉徴収(月額)'!$A$10:$A$350,'源泉徴収(月額)'!$H$10:$H$350),IF(基礎データ!$B$4=5,LOOKUP(計算シート!B148,'源泉徴収(月額)'!$A$10:$A$350,'源泉徴収(月額)'!$I$10:$I$350),IF(基礎データ!$B$4=6,LOOKUP(計算シート!B148,'源泉徴収(月額)'!$A$10:$A$350,'源泉徴収(月額)'!$J$10:$J$350),IF(基礎データ!$B$4=7,LOOKUP(計算シート!B148,'源泉徴収(月額)'!$A$10:$A$350,'源泉徴収(月額)'!$K$10:$K$350),0)))))))),0)</f>
        <v>0</v>
      </c>
    </row>
    <row r="149" spans="2:3">
      <c r="B149">
        <f ca="1">IF(AND('源泉徴収(月額)'!B156&lt;=基礎データ!$B$17,基礎データ!$B$17&lt;'源泉徴収(月額)'!C156),'源泉徴収(月額)'!A156,0)</f>
        <v>0</v>
      </c>
      <c r="C149">
        <f ca="1">IF(B149&gt;0,IF(基礎データ!$B$4=0,LOOKUP(計算シート!B149,'源泉徴収(月額)'!$A$10:$A$350,'源泉徴収(月額)'!$D$10:$D$350),IF(基礎データ!$B$4=1,LOOKUP(計算シート!B149,'源泉徴収(月額)'!$A$10:$A$350,'源泉徴収(月額)'!$E$10:$E$350),IF(基礎データ!$B$4=2,LOOKUP(計算シート!B149,'源泉徴収(月額)'!$A$10:$A$350,'源泉徴収(月額)'!$F$10:$F$350),IF(基礎データ!$B$4=3,LOOKUP(計算シート!B149,'源泉徴収(月額)'!$A$10:$A$350,'源泉徴収(月額)'!$G$10:$G$350),IF(基礎データ!$B$4=4,LOOKUP(計算シート!B149,'源泉徴収(月額)'!$A$10:$A$350,'源泉徴収(月額)'!$H$10:$H$350),IF(基礎データ!$B$4=5,LOOKUP(計算シート!B149,'源泉徴収(月額)'!$A$10:$A$350,'源泉徴収(月額)'!$I$10:$I$350),IF(基礎データ!$B$4=6,LOOKUP(計算シート!B149,'源泉徴収(月額)'!$A$10:$A$350,'源泉徴収(月額)'!$J$10:$J$350),IF(基礎データ!$B$4=7,LOOKUP(計算シート!B149,'源泉徴収(月額)'!$A$10:$A$350,'源泉徴収(月額)'!$K$10:$K$350),0)))))))),0)</f>
        <v>0</v>
      </c>
    </row>
    <row r="150" spans="2:3">
      <c r="B150">
        <f ca="1">IF(AND('源泉徴収(月額)'!B157&lt;=基礎データ!$B$17,基礎データ!$B$17&lt;'源泉徴収(月額)'!C157),'源泉徴収(月額)'!A157,0)</f>
        <v>0</v>
      </c>
      <c r="C150">
        <f ca="1">IF(B150&gt;0,IF(基礎データ!$B$4=0,LOOKUP(計算シート!B150,'源泉徴収(月額)'!$A$10:$A$350,'源泉徴収(月額)'!$D$10:$D$350),IF(基礎データ!$B$4=1,LOOKUP(計算シート!B150,'源泉徴収(月額)'!$A$10:$A$350,'源泉徴収(月額)'!$E$10:$E$350),IF(基礎データ!$B$4=2,LOOKUP(計算シート!B150,'源泉徴収(月額)'!$A$10:$A$350,'源泉徴収(月額)'!$F$10:$F$350),IF(基礎データ!$B$4=3,LOOKUP(計算シート!B150,'源泉徴収(月額)'!$A$10:$A$350,'源泉徴収(月額)'!$G$10:$G$350),IF(基礎データ!$B$4=4,LOOKUP(計算シート!B150,'源泉徴収(月額)'!$A$10:$A$350,'源泉徴収(月額)'!$H$10:$H$350),IF(基礎データ!$B$4=5,LOOKUP(計算シート!B150,'源泉徴収(月額)'!$A$10:$A$350,'源泉徴収(月額)'!$I$10:$I$350),IF(基礎データ!$B$4=6,LOOKUP(計算シート!B150,'源泉徴収(月額)'!$A$10:$A$350,'源泉徴収(月額)'!$J$10:$J$350),IF(基礎データ!$B$4=7,LOOKUP(計算シート!B150,'源泉徴収(月額)'!$A$10:$A$350,'源泉徴収(月額)'!$K$10:$K$350),0)))))))),0)</f>
        <v>0</v>
      </c>
    </row>
    <row r="151" spans="2:3">
      <c r="B151">
        <f ca="1">IF(AND('源泉徴収(月額)'!B158&lt;=基礎データ!$B$17,基礎データ!$B$17&lt;'源泉徴収(月額)'!C158),'源泉徴収(月額)'!A158,0)</f>
        <v>0</v>
      </c>
      <c r="C151">
        <f ca="1">IF(B151&gt;0,IF(基礎データ!$B$4=0,LOOKUP(計算シート!B151,'源泉徴収(月額)'!$A$10:$A$350,'源泉徴収(月額)'!$D$10:$D$350),IF(基礎データ!$B$4=1,LOOKUP(計算シート!B151,'源泉徴収(月額)'!$A$10:$A$350,'源泉徴収(月額)'!$E$10:$E$350),IF(基礎データ!$B$4=2,LOOKUP(計算シート!B151,'源泉徴収(月額)'!$A$10:$A$350,'源泉徴収(月額)'!$F$10:$F$350),IF(基礎データ!$B$4=3,LOOKUP(計算シート!B151,'源泉徴収(月額)'!$A$10:$A$350,'源泉徴収(月額)'!$G$10:$G$350),IF(基礎データ!$B$4=4,LOOKUP(計算シート!B151,'源泉徴収(月額)'!$A$10:$A$350,'源泉徴収(月額)'!$H$10:$H$350),IF(基礎データ!$B$4=5,LOOKUP(計算シート!B151,'源泉徴収(月額)'!$A$10:$A$350,'源泉徴収(月額)'!$I$10:$I$350),IF(基礎データ!$B$4=6,LOOKUP(計算シート!B151,'源泉徴収(月額)'!$A$10:$A$350,'源泉徴収(月額)'!$J$10:$J$350),IF(基礎データ!$B$4=7,LOOKUP(計算シート!B151,'源泉徴収(月額)'!$A$10:$A$350,'源泉徴収(月額)'!$K$10:$K$350),0)))))))),0)</f>
        <v>0</v>
      </c>
    </row>
    <row r="152" spans="2:3">
      <c r="B152">
        <f ca="1">IF(AND('源泉徴収(月額)'!B159&lt;=基礎データ!$B$17,基礎データ!$B$17&lt;'源泉徴収(月額)'!C159),'源泉徴収(月額)'!A159,0)</f>
        <v>0</v>
      </c>
      <c r="C152">
        <f ca="1">IF(B152&gt;0,IF(基礎データ!$B$4=0,LOOKUP(計算シート!B152,'源泉徴収(月額)'!$A$10:$A$350,'源泉徴収(月額)'!$D$10:$D$350),IF(基礎データ!$B$4=1,LOOKUP(計算シート!B152,'源泉徴収(月額)'!$A$10:$A$350,'源泉徴収(月額)'!$E$10:$E$350),IF(基礎データ!$B$4=2,LOOKUP(計算シート!B152,'源泉徴収(月額)'!$A$10:$A$350,'源泉徴収(月額)'!$F$10:$F$350),IF(基礎データ!$B$4=3,LOOKUP(計算シート!B152,'源泉徴収(月額)'!$A$10:$A$350,'源泉徴収(月額)'!$G$10:$G$350),IF(基礎データ!$B$4=4,LOOKUP(計算シート!B152,'源泉徴収(月額)'!$A$10:$A$350,'源泉徴収(月額)'!$H$10:$H$350),IF(基礎データ!$B$4=5,LOOKUP(計算シート!B152,'源泉徴収(月額)'!$A$10:$A$350,'源泉徴収(月額)'!$I$10:$I$350),IF(基礎データ!$B$4=6,LOOKUP(計算シート!B152,'源泉徴収(月額)'!$A$10:$A$350,'源泉徴収(月額)'!$J$10:$J$350),IF(基礎データ!$B$4=7,LOOKUP(計算シート!B152,'源泉徴収(月額)'!$A$10:$A$350,'源泉徴収(月額)'!$K$10:$K$350),0)))))))),0)</f>
        <v>0</v>
      </c>
    </row>
    <row r="153" spans="2:3">
      <c r="B153">
        <f ca="1">IF(AND('源泉徴収(月額)'!B160&lt;=基礎データ!$B$17,基礎データ!$B$17&lt;'源泉徴収(月額)'!C160),'源泉徴収(月額)'!A160,0)</f>
        <v>0</v>
      </c>
      <c r="C153">
        <f ca="1">IF(B153&gt;0,IF(基礎データ!$B$4=0,LOOKUP(計算シート!B153,'源泉徴収(月額)'!$A$10:$A$350,'源泉徴収(月額)'!$D$10:$D$350),IF(基礎データ!$B$4=1,LOOKUP(計算シート!B153,'源泉徴収(月額)'!$A$10:$A$350,'源泉徴収(月額)'!$E$10:$E$350),IF(基礎データ!$B$4=2,LOOKUP(計算シート!B153,'源泉徴収(月額)'!$A$10:$A$350,'源泉徴収(月額)'!$F$10:$F$350),IF(基礎データ!$B$4=3,LOOKUP(計算シート!B153,'源泉徴収(月額)'!$A$10:$A$350,'源泉徴収(月額)'!$G$10:$G$350),IF(基礎データ!$B$4=4,LOOKUP(計算シート!B153,'源泉徴収(月額)'!$A$10:$A$350,'源泉徴収(月額)'!$H$10:$H$350),IF(基礎データ!$B$4=5,LOOKUP(計算シート!B153,'源泉徴収(月額)'!$A$10:$A$350,'源泉徴収(月額)'!$I$10:$I$350),IF(基礎データ!$B$4=6,LOOKUP(計算シート!B153,'源泉徴収(月額)'!$A$10:$A$350,'源泉徴収(月額)'!$J$10:$J$350),IF(基礎データ!$B$4=7,LOOKUP(計算シート!B153,'源泉徴収(月額)'!$A$10:$A$350,'源泉徴収(月額)'!$K$10:$K$350),0)))))))),0)</f>
        <v>0</v>
      </c>
    </row>
    <row r="154" spans="2:3">
      <c r="B154">
        <f ca="1">IF(AND('源泉徴収(月額)'!B161&lt;=基礎データ!$B$17,基礎データ!$B$17&lt;'源泉徴収(月額)'!C161),'源泉徴収(月額)'!A161,0)</f>
        <v>0</v>
      </c>
      <c r="C154">
        <f ca="1">IF(B154&gt;0,IF(基礎データ!$B$4=0,LOOKUP(計算シート!B154,'源泉徴収(月額)'!$A$10:$A$350,'源泉徴収(月額)'!$D$10:$D$350),IF(基礎データ!$B$4=1,LOOKUP(計算シート!B154,'源泉徴収(月額)'!$A$10:$A$350,'源泉徴収(月額)'!$E$10:$E$350),IF(基礎データ!$B$4=2,LOOKUP(計算シート!B154,'源泉徴収(月額)'!$A$10:$A$350,'源泉徴収(月額)'!$F$10:$F$350),IF(基礎データ!$B$4=3,LOOKUP(計算シート!B154,'源泉徴収(月額)'!$A$10:$A$350,'源泉徴収(月額)'!$G$10:$G$350),IF(基礎データ!$B$4=4,LOOKUP(計算シート!B154,'源泉徴収(月額)'!$A$10:$A$350,'源泉徴収(月額)'!$H$10:$H$350),IF(基礎データ!$B$4=5,LOOKUP(計算シート!B154,'源泉徴収(月額)'!$A$10:$A$350,'源泉徴収(月額)'!$I$10:$I$350),IF(基礎データ!$B$4=6,LOOKUP(計算シート!B154,'源泉徴収(月額)'!$A$10:$A$350,'源泉徴収(月額)'!$J$10:$J$350),IF(基礎データ!$B$4=7,LOOKUP(計算シート!B154,'源泉徴収(月額)'!$A$10:$A$350,'源泉徴収(月額)'!$K$10:$K$350),0)))))))),0)</f>
        <v>0</v>
      </c>
    </row>
    <row r="155" spans="2:3">
      <c r="B155">
        <f ca="1">IF(AND('源泉徴収(月額)'!B162&lt;=基礎データ!$B$17,基礎データ!$B$17&lt;'源泉徴収(月額)'!C162),'源泉徴収(月額)'!A162,0)</f>
        <v>0</v>
      </c>
      <c r="C155">
        <f ca="1">IF(B155&gt;0,IF(基礎データ!$B$4=0,LOOKUP(計算シート!B155,'源泉徴収(月額)'!$A$10:$A$350,'源泉徴収(月額)'!$D$10:$D$350),IF(基礎データ!$B$4=1,LOOKUP(計算シート!B155,'源泉徴収(月額)'!$A$10:$A$350,'源泉徴収(月額)'!$E$10:$E$350),IF(基礎データ!$B$4=2,LOOKUP(計算シート!B155,'源泉徴収(月額)'!$A$10:$A$350,'源泉徴収(月額)'!$F$10:$F$350),IF(基礎データ!$B$4=3,LOOKUP(計算シート!B155,'源泉徴収(月額)'!$A$10:$A$350,'源泉徴収(月額)'!$G$10:$G$350),IF(基礎データ!$B$4=4,LOOKUP(計算シート!B155,'源泉徴収(月額)'!$A$10:$A$350,'源泉徴収(月額)'!$H$10:$H$350),IF(基礎データ!$B$4=5,LOOKUP(計算シート!B155,'源泉徴収(月額)'!$A$10:$A$350,'源泉徴収(月額)'!$I$10:$I$350),IF(基礎データ!$B$4=6,LOOKUP(計算シート!B155,'源泉徴収(月額)'!$A$10:$A$350,'源泉徴収(月額)'!$J$10:$J$350),IF(基礎データ!$B$4=7,LOOKUP(計算シート!B155,'源泉徴収(月額)'!$A$10:$A$350,'源泉徴収(月額)'!$K$10:$K$350),0)))))))),0)</f>
        <v>0</v>
      </c>
    </row>
    <row r="156" spans="2:3">
      <c r="B156">
        <f ca="1">IF(AND('源泉徴収(月額)'!B163&lt;=基礎データ!$B$17,基礎データ!$B$17&lt;'源泉徴収(月額)'!C163),'源泉徴収(月額)'!A163,0)</f>
        <v>0</v>
      </c>
      <c r="C156">
        <f ca="1">IF(B156&gt;0,IF(基礎データ!$B$4=0,LOOKUP(計算シート!B156,'源泉徴収(月額)'!$A$10:$A$350,'源泉徴収(月額)'!$D$10:$D$350),IF(基礎データ!$B$4=1,LOOKUP(計算シート!B156,'源泉徴収(月額)'!$A$10:$A$350,'源泉徴収(月額)'!$E$10:$E$350),IF(基礎データ!$B$4=2,LOOKUP(計算シート!B156,'源泉徴収(月額)'!$A$10:$A$350,'源泉徴収(月額)'!$F$10:$F$350),IF(基礎データ!$B$4=3,LOOKUP(計算シート!B156,'源泉徴収(月額)'!$A$10:$A$350,'源泉徴収(月額)'!$G$10:$G$350),IF(基礎データ!$B$4=4,LOOKUP(計算シート!B156,'源泉徴収(月額)'!$A$10:$A$350,'源泉徴収(月額)'!$H$10:$H$350),IF(基礎データ!$B$4=5,LOOKUP(計算シート!B156,'源泉徴収(月額)'!$A$10:$A$350,'源泉徴収(月額)'!$I$10:$I$350),IF(基礎データ!$B$4=6,LOOKUP(計算シート!B156,'源泉徴収(月額)'!$A$10:$A$350,'源泉徴収(月額)'!$J$10:$J$350),IF(基礎データ!$B$4=7,LOOKUP(計算シート!B156,'源泉徴収(月額)'!$A$10:$A$350,'源泉徴収(月額)'!$K$10:$K$350),0)))))))),0)</f>
        <v>0</v>
      </c>
    </row>
    <row r="157" spans="2:3">
      <c r="B157">
        <f ca="1">IF(AND('源泉徴収(月額)'!B164&lt;=基礎データ!$B$17,基礎データ!$B$17&lt;'源泉徴収(月額)'!C164),'源泉徴収(月額)'!A164,0)</f>
        <v>0</v>
      </c>
      <c r="C157">
        <f ca="1">IF(B157&gt;0,IF(基礎データ!$B$4=0,LOOKUP(計算シート!B157,'源泉徴収(月額)'!$A$10:$A$350,'源泉徴収(月額)'!$D$10:$D$350),IF(基礎データ!$B$4=1,LOOKUP(計算シート!B157,'源泉徴収(月額)'!$A$10:$A$350,'源泉徴収(月額)'!$E$10:$E$350),IF(基礎データ!$B$4=2,LOOKUP(計算シート!B157,'源泉徴収(月額)'!$A$10:$A$350,'源泉徴収(月額)'!$F$10:$F$350),IF(基礎データ!$B$4=3,LOOKUP(計算シート!B157,'源泉徴収(月額)'!$A$10:$A$350,'源泉徴収(月額)'!$G$10:$G$350),IF(基礎データ!$B$4=4,LOOKUP(計算シート!B157,'源泉徴収(月額)'!$A$10:$A$350,'源泉徴収(月額)'!$H$10:$H$350),IF(基礎データ!$B$4=5,LOOKUP(計算シート!B157,'源泉徴収(月額)'!$A$10:$A$350,'源泉徴収(月額)'!$I$10:$I$350),IF(基礎データ!$B$4=6,LOOKUP(計算シート!B157,'源泉徴収(月額)'!$A$10:$A$350,'源泉徴収(月額)'!$J$10:$J$350),IF(基礎データ!$B$4=7,LOOKUP(計算シート!B157,'源泉徴収(月額)'!$A$10:$A$350,'源泉徴収(月額)'!$K$10:$K$350),0)))))))),0)</f>
        <v>0</v>
      </c>
    </row>
    <row r="158" spans="2:3">
      <c r="B158">
        <f ca="1">IF(AND('源泉徴収(月額)'!B165&lt;=基礎データ!$B$17,基礎データ!$B$17&lt;'源泉徴収(月額)'!C165),'源泉徴収(月額)'!A165,0)</f>
        <v>0</v>
      </c>
      <c r="C158">
        <f ca="1">IF(B158&gt;0,IF(基礎データ!$B$4=0,LOOKUP(計算シート!B158,'源泉徴収(月額)'!$A$10:$A$350,'源泉徴収(月額)'!$D$10:$D$350),IF(基礎データ!$B$4=1,LOOKUP(計算シート!B158,'源泉徴収(月額)'!$A$10:$A$350,'源泉徴収(月額)'!$E$10:$E$350),IF(基礎データ!$B$4=2,LOOKUP(計算シート!B158,'源泉徴収(月額)'!$A$10:$A$350,'源泉徴収(月額)'!$F$10:$F$350),IF(基礎データ!$B$4=3,LOOKUP(計算シート!B158,'源泉徴収(月額)'!$A$10:$A$350,'源泉徴収(月額)'!$G$10:$G$350),IF(基礎データ!$B$4=4,LOOKUP(計算シート!B158,'源泉徴収(月額)'!$A$10:$A$350,'源泉徴収(月額)'!$H$10:$H$350),IF(基礎データ!$B$4=5,LOOKUP(計算シート!B158,'源泉徴収(月額)'!$A$10:$A$350,'源泉徴収(月額)'!$I$10:$I$350),IF(基礎データ!$B$4=6,LOOKUP(計算シート!B158,'源泉徴収(月額)'!$A$10:$A$350,'源泉徴収(月額)'!$J$10:$J$350),IF(基礎データ!$B$4=7,LOOKUP(計算シート!B158,'源泉徴収(月額)'!$A$10:$A$350,'源泉徴収(月額)'!$K$10:$K$350),0)))))))),0)</f>
        <v>0</v>
      </c>
    </row>
    <row r="159" spans="2:3">
      <c r="B159">
        <f ca="1">IF(AND('源泉徴収(月額)'!B166&lt;=基礎データ!$B$17,基礎データ!$B$17&lt;'源泉徴収(月額)'!C166),'源泉徴収(月額)'!A166,0)</f>
        <v>0</v>
      </c>
      <c r="C159">
        <f ca="1">IF(B159&gt;0,IF(基礎データ!$B$4=0,LOOKUP(計算シート!B159,'源泉徴収(月額)'!$A$10:$A$350,'源泉徴収(月額)'!$D$10:$D$350),IF(基礎データ!$B$4=1,LOOKUP(計算シート!B159,'源泉徴収(月額)'!$A$10:$A$350,'源泉徴収(月額)'!$E$10:$E$350),IF(基礎データ!$B$4=2,LOOKUP(計算シート!B159,'源泉徴収(月額)'!$A$10:$A$350,'源泉徴収(月額)'!$F$10:$F$350),IF(基礎データ!$B$4=3,LOOKUP(計算シート!B159,'源泉徴収(月額)'!$A$10:$A$350,'源泉徴収(月額)'!$G$10:$G$350),IF(基礎データ!$B$4=4,LOOKUP(計算シート!B159,'源泉徴収(月額)'!$A$10:$A$350,'源泉徴収(月額)'!$H$10:$H$350),IF(基礎データ!$B$4=5,LOOKUP(計算シート!B159,'源泉徴収(月額)'!$A$10:$A$350,'源泉徴収(月額)'!$I$10:$I$350),IF(基礎データ!$B$4=6,LOOKUP(計算シート!B159,'源泉徴収(月額)'!$A$10:$A$350,'源泉徴収(月額)'!$J$10:$J$350),IF(基礎データ!$B$4=7,LOOKUP(計算シート!B159,'源泉徴収(月額)'!$A$10:$A$350,'源泉徴収(月額)'!$K$10:$K$350),0)))))))),0)</f>
        <v>0</v>
      </c>
    </row>
    <row r="160" spans="2:3">
      <c r="B160">
        <f ca="1">IF(AND('源泉徴収(月額)'!B167&lt;=基礎データ!$B$17,基礎データ!$B$17&lt;'源泉徴収(月額)'!C167),'源泉徴収(月額)'!A167,0)</f>
        <v>0</v>
      </c>
      <c r="C160">
        <f ca="1">IF(B160&gt;0,IF(基礎データ!$B$4=0,LOOKUP(計算シート!B160,'源泉徴収(月額)'!$A$10:$A$350,'源泉徴収(月額)'!$D$10:$D$350),IF(基礎データ!$B$4=1,LOOKUP(計算シート!B160,'源泉徴収(月額)'!$A$10:$A$350,'源泉徴収(月額)'!$E$10:$E$350),IF(基礎データ!$B$4=2,LOOKUP(計算シート!B160,'源泉徴収(月額)'!$A$10:$A$350,'源泉徴収(月額)'!$F$10:$F$350),IF(基礎データ!$B$4=3,LOOKUP(計算シート!B160,'源泉徴収(月額)'!$A$10:$A$350,'源泉徴収(月額)'!$G$10:$G$350),IF(基礎データ!$B$4=4,LOOKUP(計算シート!B160,'源泉徴収(月額)'!$A$10:$A$350,'源泉徴収(月額)'!$H$10:$H$350),IF(基礎データ!$B$4=5,LOOKUP(計算シート!B160,'源泉徴収(月額)'!$A$10:$A$350,'源泉徴収(月額)'!$I$10:$I$350),IF(基礎データ!$B$4=6,LOOKUP(計算シート!B160,'源泉徴収(月額)'!$A$10:$A$350,'源泉徴収(月額)'!$J$10:$J$350),IF(基礎データ!$B$4=7,LOOKUP(計算シート!B160,'源泉徴収(月額)'!$A$10:$A$350,'源泉徴収(月額)'!$K$10:$K$350),0)))))))),0)</f>
        <v>0</v>
      </c>
    </row>
    <row r="161" spans="2:3">
      <c r="B161">
        <f ca="1">IF(AND('源泉徴収(月額)'!B168&lt;=基礎データ!$B$17,基礎データ!$B$17&lt;'源泉徴収(月額)'!C168),'源泉徴収(月額)'!A168,0)</f>
        <v>0</v>
      </c>
      <c r="C161">
        <f ca="1">IF(B161&gt;0,IF(基礎データ!$B$4=0,LOOKUP(計算シート!B161,'源泉徴収(月額)'!$A$10:$A$350,'源泉徴収(月額)'!$D$10:$D$350),IF(基礎データ!$B$4=1,LOOKUP(計算シート!B161,'源泉徴収(月額)'!$A$10:$A$350,'源泉徴収(月額)'!$E$10:$E$350),IF(基礎データ!$B$4=2,LOOKUP(計算シート!B161,'源泉徴収(月額)'!$A$10:$A$350,'源泉徴収(月額)'!$F$10:$F$350),IF(基礎データ!$B$4=3,LOOKUP(計算シート!B161,'源泉徴収(月額)'!$A$10:$A$350,'源泉徴収(月額)'!$G$10:$G$350),IF(基礎データ!$B$4=4,LOOKUP(計算シート!B161,'源泉徴収(月額)'!$A$10:$A$350,'源泉徴収(月額)'!$H$10:$H$350),IF(基礎データ!$B$4=5,LOOKUP(計算シート!B161,'源泉徴収(月額)'!$A$10:$A$350,'源泉徴収(月額)'!$I$10:$I$350),IF(基礎データ!$B$4=6,LOOKUP(計算シート!B161,'源泉徴収(月額)'!$A$10:$A$350,'源泉徴収(月額)'!$J$10:$J$350),IF(基礎データ!$B$4=7,LOOKUP(計算シート!B161,'源泉徴収(月額)'!$A$10:$A$350,'源泉徴収(月額)'!$K$10:$K$350),0)))))))),0)</f>
        <v>0</v>
      </c>
    </row>
    <row r="162" spans="2:3">
      <c r="B162">
        <f ca="1">IF(AND('源泉徴収(月額)'!B169&lt;=基礎データ!$B$17,基礎データ!$B$17&lt;'源泉徴収(月額)'!C169),'源泉徴収(月額)'!A169,0)</f>
        <v>0</v>
      </c>
      <c r="C162">
        <f ca="1">IF(B162&gt;0,IF(基礎データ!$B$4=0,LOOKUP(計算シート!B162,'源泉徴収(月額)'!$A$10:$A$350,'源泉徴収(月額)'!$D$10:$D$350),IF(基礎データ!$B$4=1,LOOKUP(計算シート!B162,'源泉徴収(月額)'!$A$10:$A$350,'源泉徴収(月額)'!$E$10:$E$350),IF(基礎データ!$B$4=2,LOOKUP(計算シート!B162,'源泉徴収(月額)'!$A$10:$A$350,'源泉徴収(月額)'!$F$10:$F$350),IF(基礎データ!$B$4=3,LOOKUP(計算シート!B162,'源泉徴収(月額)'!$A$10:$A$350,'源泉徴収(月額)'!$G$10:$G$350),IF(基礎データ!$B$4=4,LOOKUP(計算シート!B162,'源泉徴収(月額)'!$A$10:$A$350,'源泉徴収(月額)'!$H$10:$H$350),IF(基礎データ!$B$4=5,LOOKUP(計算シート!B162,'源泉徴収(月額)'!$A$10:$A$350,'源泉徴収(月額)'!$I$10:$I$350),IF(基礎データ!$B$4=6,LOOKUP(計算シート!B162,'源泉徴収(月額)'!$A$10:$A$350,'源泉徴収(月額)'!$J$10:$J$350),IF(基礎データ!$B$4=7,LOOKUP(計算シート!B162,'源泉徴収(月額)'!$A$10:$A$350,'源泉徴収(月額)'!$K$10:$K$350),0)))))))),0)</f>
        <v>0</v>
      </c>
    </row>
    <row r="163" spans="2:3">
      <c r="B163">
        <f ca="1">IF(AND('源泉徴収(月額)'!B170&lt;=基礎データ!$B$17,基礎データ!$B$17&lt;'源泉徴収(月額)'!C170),'源泉徴収(月額)'!A170,0)</f>
        <v>0</v>
      </c>
      <c r="C163">
        <f ca="1">IF(B163&gt;0,IF(基礎データ!$B$4=0,LOOKUP(計算シート!B163,'源泉徴収(月額)'!$A$10:$A$350,'源泉徴収(月額)'!$D$10:$D$350),IF(基礎データ!$B$4=1,LOOKUP(計算シート!B163,'源泉徴収(月額)'!$A$10:$A$350,'源泉徴収(月額)'!$E$10:$E$350),IF(基礎データ!$B$4=2,LOOKUP(計算シート!B163,'源泉徴収(月額)'!$A$10:$A$350,'源泉徴収(月額)'!$F$10:$F$350),IF(基礎データ!$B$4=3,LOOKUP(計算シート!B163,'源泉徴収(月額)'!$A$10:$A$350,'源泉徴収(月額)'!$G$10:$G$350),IF(基礎データ!$B$4=4,LOOKUP(計算シート!B163,'源泉徴収(月額)'!$A$10:$A$350,'源泉徴収(月額)'!$H$10:$H$350),IF(基礎データ!$B$4=5,LOOKUP(計算シート!B163,'源泉徴収(月額)'!$A$10:$A$350,'源泉徴収(月額)'!$I$10:$I$350),IF(基礎データ!$B$4=6,LOOKUP(計算シート!B163,'源泉徴収(月額)'!$A$10:$A$350,'源泉徴収(月額)'!$J$10:$J$350),IF(基礎データ!$B$4=7,LOOKUP(計算シート!B163,'源泉徴収(月額)'!$A$10:$A$350,'源泉徴収(月額)'!$K$10:$K$350),0)))))))),0)</f>
        <v>0</v>
      </c>
    </row>
    <row r="164" spans="2:3">
      <c r="B164">
        <f ca="1">IF(AND('源泉徴収(月額)'!B171&lt;=基礎データ!$B$17,基礎データ!$B$17&lt;'源泉徴収(月額)'!C171),'源泉徴収(月額)'!A171,0)</f>
        <v>0</v>
      </c>
      <c r="C164">
        <f ca="1">IF(B164&gt;0,IF(基礎データ!$B$4=0,LOOKUP(計算シート!B164,'源泉徴収(月額)'!$A$10:$A$350,'源泉徴収(月額)'!$D$10:$D$350),IF(基礎データ!$B$4=1,LOOKUP(計算シート!B164,'源泉徴収(月額)'!$A$10:$A$350,'源泉徴収(月額)'!$E$10:$E$350),IF(基礎データ!$B$4=2,LOOKUP(計算シート!B164,'源泉徴収(月額)'!$A$10:$A$350,'源泉徴収(月額)'!$F$10:$F$350),IF(基礎データ!$B$4=3,LOOKUP(計算シート!B164,'源泉徴収(月額)'!$A$10:$A$350,'源泉徴収(月額)'!$G$10:$G$350),IF(基礎データ!$B$4=4,LOOKUP(計算シート!B164,'源泉徴収(月額)'!$A$10:$A$350,'源泉徴収(月額)'!$H$10:$H$350),IF(基礎データ!$B$4=5,LOOKUP(計算シート!B164,'源泉徴収(月額)'!$A$10:$A$350,'源泉徴収(月額)'!$I$10:$I$350),IF(基礎データ!$B$4=6,LOOKUP(計算シート!B164,'源泉徴収(月額)'!$A$10:$A$350,'源泉徴収(月額)'!$J$10:$J$350),IF(基礎データ!$B$4=7,LOOKUP(計算シート!B164,'源泉徴収(月額)'!$A$10:$A$350,'源泉徴収(月額)'!$K$10:$K$350),0)))))))),0)</f>
        <v>0</v>
      </c>
    </row>
    <row r="165" spans="2:3">
      <c r="B165">
        <f ca="1">IF(AND('源泉徴収(月額)'!B172&lt;=基礎データ!$B$17,基礎データ!$B$17&lt;'源泉徴収(月額)'!C172),'源泉徴収(月額)'!A172,0)</f>
        <v>0</v>
      </c>
      <c r="C165">
        <f ca="1">IF(B165&gt;0,IF(基礎データ!$B$4=0,LOOKUP(計算シート!B165,'源泉徴収(月額)'!$A$10:$A$350,'源泉徴収(月額)'!$D$10:$D$350),IF(基礎データ!$B$4=1,LOOKUP(計算シート!B165,'源泉徴収(月額)'!$A$10:$A$350,'源泉徴収(月額)'!$E$10:$E$350),IF(基礎データ!$B$4=2,LOOKUP(計算シート!B165,'源泉徴収(月額)'!$A$10:$A$350,'源泉徴収(月額)'!$F$10:$F$350),IF(基礎データ!$B$4=3,LOOKUP(計算シート!B165,'源泉徴収(月額)'!$A$10:$A$350,'源泉徴収(月額)'!$G$10:$G$350),IF(基礎データ!$B$4=4,LOOKUP(計算シート!B165,'源泉徴収(月額)'!$A$10:$A$350,'源泉徴収(月額)'!$H$10:$H$350),IF(基礎データ!$B$4=5,LOOKUP(計算シート!B165,'源泉徴収(月額)'!$A$10:$A$350,'源泉徴収(月額)'!$I$10:$I$350),IF(基礎データ!$B$4=6,LOOKUP(計算シート!B165,'源泉徴収(月額)'!$A$10:$A$350,'源泉徴収(月額)'!$J$10:$J$350),IF(基礎データ!$B$4=7,LOOKUP(計算シート!B165,'源泉徴収(月額)'!$A$10:$A$350,'源泉徴収(月額)'!$K$10:$K$350),0)))))))),0)</f>
        <v>0</v>
      </c>
    </row>
    <row r="166" spans="2:3">
      <c r="B166">
        <f ca="1">IF(AND('源泉徴収(月額)'!B173&lt;=基礎データ!$B$17,基礎データ!$B$17&lt;'源泉徴収(月額)'!C173),'源泉徴収(月額)'!A173,0)</f>
        <v>0</v>
      </c>
      <c r="C166">
        <f ca="1">IF(B166&gt;0,IF(基礎データ!$B$4=0,LOOKUP(計算シート!B166,'源泉徴収(月額)'!$A$10:$A$350,'源泉徴収(月額)'!$D$10:$D$350),IF(基礎データ!$B$4=1,LOOKUP(計算シート!B166,'源泉徴収(月額)'!$A$10:$A$350,'源泉徴収(月額)'!$E$10:$E$350),IF(基礎データ!$B$4=2,LOOKUP(計算シート!B166,'源泉徴収(月額)'!$A$10:$A$350,'源泉徴収(月額)'!$F$10:$F$350),IF(基礎データ!$B$4=3,LOOKUP(計算シート!B166,'源泉徴収(月額)'!$A$10:$A$350,'源泉徴収(月額)'!$G$10:$G$350),IF(基礎データ!$B$4=4,LOOKUP(計算シート!B166,'源泉徴収(月額)'!$A$10:$A$350,'源泉徴収(月額)'!$H$10:$H$350),IF(基礎データ!$B$4=5,LOOKUP(計算シート!B166,'源泉徴収(月額)'!$A$10:$A$350,'源泉徴収(月額)'!$I$10:$I$350),IF(基礎データ!$B$4=6,LOOKUP(計算シート!B166,'源泉徴収(月額)'!$A$10:$A$350,'源泉徴収(月額)'!$J$10:$J$350),IF(基礎データ!$B$4=7,LOOKUP(計算シート!B166,'源泉徴収(月額)'!$A$10:$A$350,'源泉徴収(月額)'!$K$10:$K$350),0)))))))),0)</f>
        <v>0</v>
      </c>
    </row>
    <row r="167" spans="2:3">
      <c r="B167">
        <f ca="1">IF(AND('源泉徴収(月額)'!B174&lt;=基礎データ!$B$17,基礎データ!$B$17&lt;'源泉徴収(月額)'!C174),'源泉徴収(月額)'!A174,0)</f>
        <v>0</v>
      </c>
      <c r="C167">
        <f ca="1">IF(B167&gt;0,IF(基礎データ!$B$4=0,LOOKUP(計算シート!B167,'源泉徴収(月額)'!$A$10:$A$350,'源泉徴収(月額)'!$D$10:$D$350),IF(基礎データ!$B$4=1,LOOKUP(計算シート!B167,'源泉徴収(月額)'!$A$10:$A$350,'源泉徴収(月額)'!$E$10:$E$350),IF(基礎データ!$B$4=2,LOOKUP(計算シート!B167,'源泉徴収(月額)'!$A$10:$A$350,'源泉徴収(月額)'!$F$10:$F$350),IF(基礎データ!$B$4=3,LOOKUP(計算シート!B167,'源泉徴収(月額)'!$A$10:$A$350,'源泉徴収(月額)'!$G$10:$G$350),IF(基礎データ!$B$4=4,LOOKUP(計算シート!B167,'源泉徴収(月額)'!$A$10:$A$350,'源泉徴収(月額)'!$H$10:$H$350),IF(基礎データ!$B$4=5,LOOKUP(計算シート!B167,'源泉徴収(月額)'!$A$10:$A$350,'源泉徴収(月額)'!$I$10:$I$350),IF(基礎データ!$B$4=6,LOOKUP(計算シート!B167,'源泉徴収(月額)'!$A$10:$A$350,'源泉徴収(月額)'!$J$10:$J$350),IF(基礎データ!$B$4=7,LOOKUP(計算シート!B167,'源泉徴収(月額)'!$A$10:$A$350,'源泉徴収(月額)'!$K$10:$K$350),0)))))))),0)</f>
        <v>0</v>
      </c>
    </row>
    <row r="168" spans="2:3">
      <c r="B168">
        <f ca="1">IF(AND('源泉徴収(月額)'!B175&lt;=基礎データ!$B$17,基礎データ!$B$17&lt;'源泉徴収(月額)'!C175),'源泉徴収(月額)'!A175,0)</f>
        <v>0</v>
      </c>
      <c r="C168">
        <f ca="1">IF(B168&gt;0,IF(基礎データ!$B$4=0,LOOKUP(計算シート!B168,'源泉徴収(月額)'!$A$10:$A$350,'源泉徴収(月額)'!$D$10:$D$350),IF(基礎データ!$B$4=1,LOOKUP(計算シート!B168,'源泉徴収(月額)'!$A$10:$A$350,'源泉徴収(月額)'!$E$10:$E$350),IF(基礎データ!$B$4=2,LOOKUP(計算シート!B168,'源泉徴収(月額)'!$A$10:$A$350,'源泉徴収(月額)'!$F$10:$F$350),IF(基礎データ!$B$4=3,LOOKUP(計算シート!B168,'源泉徴収(月額)'!$A$10:$A$350,'源泉徴収(月額)'!$G$10:$G$350),IF(基礎データ!$B$4=4,LOOKUP(計算シート!B168,'源泉徴収(月額)'!$A$10:$A$350,'源泉徴収(月額)'!$H$10:$H$350),IF(基礎データ!$B$4=5,LOOKUP(計算シート!B168,'源泉徴収(月額)'!$A$10:$A$350,'源泉徴収(月額)'!$I$10:$I$350),IF(基礎データ!$B$4=6,LOOKUP(計算シート!B168,'源泉徴収(月額)'!$A$10:$A$350,'源泉徴収(月額)'!$J$10:$J$350),IF(基礎データ!$B$4=7,LOOKUP(計算シート!B168,'源泉徴収(月額)'!$A$10:$A$350,'源泉徴収(月額)'!$K$10:$K$350),0)))))))),0)</f>
        <v>0</v>
      </c>
    </row>
    <row r="169" spans="2:3">
      <c r="B169">
        <f ca="1">IF(AND('源泉徴収(月額)'!B176&lt;=基礎データ!$B$17,基礎データ!$B$17&lt;'源泉徴収(月額)'!C176),'源泉徴収(月額)'!A176,0)</f>
        <v>0</v>
      </c>
      <c r="C169">
        <f ca="1">IF(B169&gt;0,IF(基礎データ!$B$4=0,LOOKUP(計算シート!B169,'源泉徴収(月額)'!$A$10:$A$350,'源泉徴収(月額)'!$D$10:$D$350),IF(基礎データ!$B$4=1,LOOKUP(計算シート!B169,'源泉徴収(月額)'!$A$10:$A$350,'源泉徴収(月額)'!$E$10:$E$350),IF(基礎データ!$B$4=2,LOOKUP(計算シート!B169,'源泉徴収(月額)'!$A$10:$A$350,'源泉徴収(月額)'!$F$10:$F$350),IF(基礎データ!$B$4=3,LOOKUP(計算シート!B169,'源泉徴収(月額)'!$A$10:$A$350,'源泉徴収(月額)'!$G$10:$G$350),IF(基礎データ!$B$4=4,LOOKUP(計算シート!B169,'源泉徴収(月額)'!$A$10:$A$350,'源泉徴収(月額)'!$H$10:$H$350),IF(基礎データ!$B$4=5,LOOKUP(計算シート!B169,'源泉徴収(月額)'!$A$10:$A$350,'源泉徴収(月額)'!$I$10:$I$350),IF(基礎データ!$B$4=6,LOOKUP(計算シート!B169,'源泉徴収(月額)'!$A$10:$A$350,'源泉徴収(月額)'!$J$10:$J$350),IF(基礎データ!$B$4=7,LOOKUP(計算シート!B169,'源泉徴収(月額)'!$A$10:$A$350,'源泉徴収(月額)'!$K$10:$K$350),0)))))))),0)</f>
        <v>0</v>
      </c>
    </row>
    <row r="170" spans="2:3">
      <c r="B170">
        <f ca="1">IF(AND('源泉徴収(月額)'!B177&lt;=基礎データ!$B$17,基礎データ!$B$17&lt;'源泉徴収(月額)'!C177),'源泉徴収(月額)'!A177,0)</f>
        <v>0</v>
      </c>
      <c r="C170">
        <f ca="1">IF(B170&gt;0,IF(基礎データ!$B$4=0,LOOKUP(計算シート!B170,'源泉徴収(月額)'!$A$10:$A$350,'源泉徴収(月額)'!$D$10:$D$350),IF(基礎データ!$B$4=1,LOOKUP(計算シート!B170,'源泉徴収(月額)'!$A$10:$A$350,'源泉徴収(月額)'!$E$10:$E$350),IF(基礎データ!$B$4=2,LOOKUP(計算シート!B170,'源泉徴収(月額)'!$A$10:$A$350,'源泉徴収(月額)'!$F$10:$F$350),IF(基礎データ!$B$4=3,LOOKUP(計算シート!B170,'源泉徴収(月額)'!$A$10:$A$350,'源泉徴収(月額)'!$G$10:$G$350),IF(基礎データ!$B$4=4,LOOKUP(計算シート!B170,'源泉徴収(月額)'!$A$10:$A$350,'源泉徴収(月額)'!$H$10:$H$350),IF(基礎データ!$B$4=5,LOOKUP(計算シート!B170,'源泉徴収(月額)'!$A$10:$A$350,'源泉徴収(月額)'!$I$10:$I$350),IF(基礎データ!$B$4=6,LOOKUP(計算シート!B170,'源泉徴収(月額)'!$A$10:$A$350,'源泉徴収(月額)'!$J$10:$J$350),IF(基礎データ!$B$4=7,LOOKUP(計算シート!B170,'源泉徴収(月額)'!$A$10:$A$350,'源泉徴収(月額)'!$K$10:$K$350),0)))))))),0)</f>
        <v>0</v>
      </c>
    </row>
    <row r="171" spans="2:3">
      <c r="B171">
        <f ca="1">IF(AND('源泉徴収(月額)'!B178&lt;=基礎データ!$B$17,基礎データ!$B$17&lt;'源泉徴収(月額)'!C178),'源泉徴収(月額)'!A178,0)</f>
        <v>0</v>
      </c>
      <c r="C171">
        <f ca="1">IF(B171&gt;0,IF(基礎データ!$B$4=0,LOOKUP(計算シート!B171,'源泉徴収(月額)'!$A$10:$A$350,'源泉徴収(月額)'!$D$10:$D$350),IF(基礎データ!$B$4=1,LOOKUP(計算シート!B171,'源泉徴収(月額)'!$A$10:$A$350,'源泉徴収(月額)'!$E$10:$E$350),IF(基礎データ!$B$4=2,LOOKUP(計算シート!B171,'源泉徴収(月額)'!$A$10:$A$350,'源泉徴収(月額)'!$F$10:$F$350),IF(基礎データ!$B$4=3,LOOKUP(計算シート!B171,'源泉徴収(月額)'!$A$10:$A$350,'源泉徴収(月額)'!$G$10:$G$350),IF(基礎データ!$B$4=4,LOOKUP(計算シート!B171,'源泉徴収(月額)'!$A$10:$A$350,'源泉徴収(月額)'!$H$10:$H$350),IF(基礎データ!$B$4=5,LOOKUP(計算シート!B171,'源泉徴収(月額)'!$A$10:$A$350,'源泉徴収(月額)'!$I$10:$I$350),IF(基礎データ!$B$4=6,LOOKUP(計算シート!B171,'源泉徴収(月額)'!$A$10:$A$350,'源泉徴収(月額)'!$J$10:$J$350),IF(基礎データ!$B$4=7,LOOKUP(計算シート!B171,'源泉徴収(月額)'!$A$10:$A$350,'源泉徴収(月額)'!$K$10:$K$350),0)))))))),0)</f>
        <v>0</v>
      </c>
    </row>
    <row r="172" spans="2:3">
      <c r="B172">
        <f ca="1">IF(AND('源泉徴収(月額)'!B179&lt;=基礎データ!$B$17,基礎データ!$B$17&lt;'源泉徴収(月額)'!C179),'源泉徴収(月額)'!A179,0)</f>
        <v>0</v>
      </c>
      <c r="C172">
        <f ca="1">IF(B172&gt;0,IF(基礎データ!$B$4=0,LOOKUP(計算シート!B172,'源泉徴収(月額)'!$A$10:$A$350,'源泉徴収(月額)'!$D$10:$D$350),IF(基礎データ!$B$4=1,LOOKUP(計算シート!B172,'源泉徴収(月額)'!$A$10:$A$350,'源泉徴収(月額)'!$E$10:$E$350),IF(基礎データ!$B$4=2,LOOKUP(計算シート!B172,'源泉徴収(月額)'!$A$10:$A$350,'源泉徴収(月額)'!$F$10:$F$350),IF(基礎データ!$B$4=3,LOOKUP(計算シート!B172,'源泉徴収(月額)'!$A$10:$A$350,'源泉徴収(月額)'!$G$10:$G$350),IF(基礎データ!$B$4=4,LOOKUP(計算シート!B172,'源泉徴収(月額)'!$A$10:$A$350,'源泉徴収(月額)'!$H$10:$H$350),IF(基礎データ!$B$4=5,LOOKUP(計算シート!B172,'源泉徴収(月額)'!$A$10:$A$350,'源泉徴収(月額)'!$I$10:$I$350),IF(基礎データ!$B$4=6,LOOKUP(計算シート!B172,'源泉徴収(月額)'!$A$10:$A$350,'源泉徴収(月額)'!$J$10:$J$350),IF(基礎データ!$B$4=7,LOOKUP(計算シート!B172,'源泉徴収(月額)'!$A$10:$A$350,'源泉徴収(月額)'!$K$10:$K$350),0)))))))),0)</f>
        <v>0</v>
      </c>
    </row>
    <row r="173" spans="2:3">
      <c r="B173">
        <f ca="1">IF(AND('源泉徴収(月額)'!B180&lt;=基礎データ!$B$17,基礎データ!$B$17&lt;'源泉徴収(月額)'!C180),'源泉徴収(月額)'!A180,0)</f>
        <v>0</v>
      </c>
      <c r="C173">
        <f ca="1">IF(B173&gt;0,IF(基礎データ!$B$4=0,LOOKUP(計算シート!B173,'源泉徴収(月額)'!$A$10:$A$350,'源泉徴収(月額)'!$D$10:$D$350),IF(基礎データ!$B$4=1,LOOKUP(計算シート!B173,'源泉徴収(月額)'!$A$10:$A$350,'源泉徴収(月額)'!$E$10:$E$350),IF(基礎データ!$B$4=2,LOOKUP(計算シート!B173,'源泉徴収(月額)'!$A$10:$A$350,'源泉徴収(月額)'!$F$10:$F$350),IF(基礎データ!$B$4=3,LOOKUP(計算シート!B173,'源泉徴収(月額)'!$A$10:$A$350,'源泉徴収(月額)'!$G$10:$G$350),IF(基礎データ!$B$4=4,LOOKUP(計算シート!B173,'源泉徴収(月額)'!$A$10:$A$350,'源泉徴収(月額)'!$H$10:$H$350),IF(基礎データ!$B$4=5,LOOKUP(計算シート!B173,'源泉徴収(月額)'!$A$10:$A$350,'源泉徴収(月額)'!$I$10:$I$350),IF(基礎データ!$B$4=6,LOOKUP(計算シート!B173,'源泉徴収(月額)'!$A$10:$A$350,'源泉徴収(月額)'!$J$10:$J$350),IF(基礎データ!$B$4=7,LOOKUP(計算シート!B173,'源泉徴収(月額)'!$A$10:$A$350,'源泉徴収(月額)'!$K$10:$K$350),0)))))))),0)</f>
        <v>0</v>
      </c>
    </row>
    <row r="174" spans="2:3">
      <c r="B174">
        <f ca="1">IF(AND('源泉徴収(月額)'!B181&lt;=基礎データ!$B$17,基礎データ!$B$17&lt;'源泉徴収(月額)'!C181),'源泉徴収(月額)'!A181,0)</f>
        <v>0</v>
      </c>
      <c r="C174">
        <f ca="1">IF(B174&gt;0,IF(基礎データ!$B$4=0,LOOKUP(計算シート!B174,'源泉徴収(月額)'!$A$10:$A$350,'源泉徴収(月額)'!$D$10:$D$350),IF(基礎データ!$B$4=1,LOOKUP(計算シート!B174,'源泉徴収(月額)'!$A$10:$A$350,'源泉徴収(月額)'!$E$10:$E$350),IF(基礎データ!$B$4=2,LOOKUP(計算シート!B174,'源泉徴収(月額)'!$A$10:$A$350,'源泉徴収(月額)'!$F$10:$F$350),IF(基礎データ!$B$4=3,LOOKUP(計算シート!B174,'源泉徴収(月額)'!$A$10:$A$350,'源泉徴収(月額)'!$G$10:$G$350),IF(基礎データ!$B$4=4,LOOKUP(計算シート!B174,'源泉徴収(月額)'!$A$10:$A$350,'源泉徴収(月額)'!$H$10:$H$350),IF(基礎データ!$B$4=5,LOOKUP(計算シート!B174,'源泉徴収(月額)'!$A$10:$A$350,'源泉徴収(月額)'!$I$10:$I$350),IF(基礎データ!$B$4=6,LOOKUP(計算シート!B174,'源泉徴収(月額)'!$A$10:$A$350,'源泉徴収(月額)'!$J$10:$J$350),IF(基礎データ!$B$4=7,LOOKUP(計算シート!B174,'源泉徴収(月額)'!$A$10:$A$350,'源泉徴収(月額)'!$K$10:$K$350),0)))))))),0)</f>
        <v>0</v>
      </c>
    </row>
    <row r="175" spans="2:3">
      <c r="B175">
        <f ca="1">IF(AND('源泉徴収(月額)'!B182&lt;=基礎データ!$B$17,基礎データ!$B$17&lt;'源泉徴収(月額)'!C182),'源泉徴収(月額)'!A182,0)</f>
        <v>0</v>
      </c>
      <c r="C175">
        <f ca="1">IF(B175&gt;0,IF(基礎データ!$B$4=0,LOOKUP(計算シート!B175,'源泉徴収(月額)'!$A$10:$A$350,'源泉徴収(月額)'!$D$10:$D$350),IF(基礎データ!$B$4=1,LOOKUP(計算シート!B175,'源泉徴収(月額)'!$A$10:$A$350,'源泉徴収(月額)'!$E$10:$E$350),IF(基礎データ!$B$4=2,LOOKUP(計算シート!B175,'源泉徴収(月額)'!$A$10:$A$350,'源泉徴収(月額)'!$F$10:$F$350),IF(基礎データ!$B$4=3,LOOKUP(計算シート!B175,'源泉徴収(月額)'!$A$10:$A$350,'源泉徴収(月額)'!$G$10:$G$350),IF(基礎データ!$B$4=4,LOOKUP(計算シート!B175,'源泉徴収(月額)'!$A$10:$A$350,'源泉徴収(月額)'!$H$10:$H$350),IF(基礎データ!$B$4=5,LOOKUP(計算シート!B175,'源泉徴収(月額)'!$A$10:$A$350,'源泉徴収(月額)'!$I$10:$I$350),IF(基礎データ!$B$4=6,LOOKUP(計算シート!B175,'源泉徴収(月額)'!$A$10:$A$350,'源泉徴収(月額)'!$J$10:$J$350),IF(基礎データ!$B$4=7,LOOKUP(計算シート!B175,'源泉徴収(月額)'!$A$10:$A$350,'源泉徴収(月額)'!$K$10:$K$350),0)))))))),0)</f>
        <v>0</v>
      </c>
    </row>
    <row r="176" spans="2:3">
      <c r="B176">
        <f ca="1">IF(AND('源泉徴収(月額)'!B183&lt;=基礎データ!$B$17,基礎データ!$B$17&lt;'源泉徴収(月額)'!C183),'源泉徴収(月額)'!A183,0)</f>
        <v>0</v>
      </c>
      <c r="C176">
        <f ca="1">IF(B176&gt;0,IF(基礎データ!$B$4=0,LOOKUP(計算シート!B176,'源泉徴収(月額)'!$A$10:$A$350,'源泉徴収(月額)'!$D$10:$D$350),IF(基礎データ!$B$4=1,LOOKUP(計算シート!B176,'源泉徴収(月額)'!$A$10:$A$350,'源泉徴収(月額)'!$E$10:$E$350),IF(基礎データ!$B$4=2,LOOKUP(計算シート!B176,'源泉徴収(月額)'!$A$10:$A$350,'源泉徴収(月額)'!$F$10:$F$350),IF(基礎データ!$B$4=3,LOOKUP(計算シート!B176,'源泉徴収(月額)'!$A$10:$A$350,'源泉徴収(月額)'!$G$10:$G$350),IF(基礎データ!$B$4=4,LOOKUP(計算シート!B176,'源泉徴収(月額)'!$A$10:$A$350,'源泉徴収(月額)'!$H$10:$H$350),IF(基礎データ!$B$4=5,LOOKUP(計算シート!B176,'源泉徴収(月額)'!$A$10:$A$350,'源泉徴収(月額)'!$I$10:$I$350),IF(基礎データ!$B$4=6,LOOKUP(計算シート!B176,'源泉徴収(月額)'!$A$10:$A$350,'源泉徴収(月額)'!$J$10:$J$350),IF(基礎データ!$B$4=7,LOOKUP(計算シート!B176,'源泉徴収(月額)'!$A$10:$A$350,'源泉徴収(月額)'!$K$10:$K$350),0)))))))),0)</f>
        <v>0</v>
      </c>
    </row>
    <row r="177" spans="2:3">
      <c r="B177">
        <f ca="1">IF(AND('源泉徴収(月額)'!B184&lt;=基礎データ!$B$17,基礎データ!$B$17&lt;'源泉徴収(月額)'!C184),'源泉徴収(月額)'!A184,0)</f>
        <v>0</v>
      </c>
      <c r="C177">
        <f ca="1">IF(B177&gt;0,IF(基礎データ!$B$4=0,LOOKUP(計算シート!B177,'源泉徴収(月額)'!$A$10:$A$350,'源泉徴収(月額)'!$D$10:$D$350),IF(基礎データ!$B$4=1,LOOKUP(計算シート!B177,'源泉徴収(月額)'!$A$10:$A$350,'源泉徴収(月額)'!$E$10:$E$350),IF(基礎データ!$B$4=2,LOOKUP(計算シート!B177,'源泉徴収(月額)'!$A$10:$A$350,'源泉徴収(月額)'!$F$10:$F$350),IF(基礎データ!$B$4=3,LOOKUP(計算シート!B177,'源泉徴収(月額)'!$A$10:$A$350,'源泉徴収(月額)'!$G$10:$G$350),IF(基礎データ!$B$4=4,LOOKUP(計算シート!B177,'源泉徴収(月額)'!$A$10:$A$350,'源泉徴収(月額)'!$H$10:$H$350),IF(基礎データ!$B$4=5,LOOKUP(計算シート!B177,'源泉徴収(月額)'!$A$10:$A$350,'源泉徴収(月額)'!$I$10:$I$350),IF(基礎データ!$B$4=6,LOOKUP(計算シート!B177,'源泉徴収(月額)'!$A$10:$A$350,'源泉徴収(月額)'!$J$10:$J$350),IF(基礎データ!$B$4=7,LOOKUP(計算シート!B177,'源泉徴収(月額)'!$A$10:$A$350,'源泉徴収(月額)'!$K$10:$K$350),0)))))))),0)</f>
        <v>0</v>
      </c>
    </row>
    <row r="178" spans="2:3">
      <c r="B178">
        <f ca="1">IF(AND('源泉徴収(月額)'!B185&lt;=基礎データ!$B$17,基礎データ!$B$17&lt;'源泉徴収(月額)'!C185),'源泉徴収(月額)'!A185,0)</f>
        <v>0</v>
      </c>
      <c r="C178">
        <f ca="1">IF(B178&gt;0,IF(基礎データ!$B$4=0,LOOKUP(計算シート!B178,'源泉徴収(月額)'!$A$10:$A$350,'源泉徴収(月額)'!$D$10:$D$350),IF(基礎データ!$B$4=1,LOOKUP(計算シート!B178,'源泉徴収(月額)'!$A$10:$A$350,'源泉徴収(月額)'!$E$10:$E$350),IF(基礎データ!$B$4=2,LOOKUP(計算シート!B178,'源泉徴収(月額)'!$A$10:$A$350,'源泉徴収(月額)'!$F$10:$F$350),IF(基礎データ!$B$4=3,LOOKUP(計算シート!B178,'源泉徴収(月額)'!$A$10:$A$350,'源泉徴収(月額)'!$G$10:$G$350),IF(基礎データ!$B$4=4,LOOKUP(計算シート!B178,'源泉徴収(月額)'!$A$10:$A$350,'源泉徴収(月額)'!$H$10:$H$350),IF(基礎データ!$B$4=5,LOOKUP(計算シート!B178,'源泉徴収(月額)'!$A$10:$A$350,'源泉徴収(月額)'!$I$10:$I$350),IF(基礎データ!$B$4=6,LOOKUP(計算シート!B178,'源泉徴収(月額)'!$A$10:$A$350,'源泉徴収(月額)'!$J$10:$J$350),IF(基礎データ!$B$4=7,LOOKUP(計算シート!B178,'源泉徴収(月額)'!$A$10:$A$350,'源泉徴収(月額)'!$K$10:$K$350),0)))))))),0)</f>
        <v>0</v>
      </c>
    </row>
    <row r="179" spans="2:3">
      <c r="B179">
        <f ca="1">IF(AND('源泉徴収(月額)'!B186&lt;=基礎データ!$B$17,基礎データ!$B$17&lt;'源泉徴収(月額)'!C186),'源泉徴収(月額)'!A186,0)</f>
        <v>0</v>
      </c>
      <c r="C179">
        <f ca="1">IF(B179&gt;0,IF(基礎データ!$B$4=0,LOOKUP(計算シート!B179,'源泉徴収(月額)'!$A$10:$A$350,'源泉徴収(月額)'!$D$10:$D$350),IF(基礎データ!$B$4=1,LOOKUP(計算シート!B179,'源泉徴収(月額)'!$A$10:$A$350,'源泉徴収(月額)'!$E$10:$E$350),IF(基礎データ!$B$4=2,LOOKUP(計算シート!B179,'源泉徴収(月額)'!$A$10:$A$350,'源泉徴収(月額)'!$F$10:$F$350),IF(基礎データ!$B$4=3,LOOKUP(計算シート!B179,'源泉徴収(月額)'!$A$10:$A$350,'源泉徴収(月額)'!$G$10:$G$350),IF(基礎データ!$B$4=4,LOOKUP(計算シート!B179,'源泉徴収(月額)'!$A$10:$A$350,'源泉徴収(月額)'!$H$10:$H$350),IF(基礎データ!$B$4=5,LOOKUP(計算シート!B179,'源泉徴収(月額)'!$A$10:$A$350,'源泉徴収(月額)'!$I$10:$I$350),IF(基礎データ!$B$4=6,LOOKUP(計算シート!B179,'源泉徴収(月額)'!$A$10:$A$350,'源泉徴収(月額)'!$J$10:$J$350),IF(基礎データ!$B$4=7,LOOKUP(計算シート!B179,'源泉徴収(月額)'!$A$10:$A$350,'源泉徴収(月額)'!$K$10:$K$350),0)))))))),0)</f>
        <v>0</v>
      </c>
    </row>
    <row r="180" spans="2:3">
      <c r="B180">
        <f ca="1">IF(AND('源泉徴収(月額)'!B187&lt;=基礎データ!$B$17,基礎データ!$B$17&lt;'源泉徴収(月額)'!C187),'源泉徴収(月額)'!A187,0)</f>
        <v>0</v>
      </c>
      <c r="C180">
        <f ca="1">IF(B180&gt;0,IF(基礎データ!$B$4=0,LOOKUP(計算シート!B180,'源泉徴収(月額)'!$A$10:$A$350,'源泉徴収(月額)'!$D$10:$D$350),IF(基礎データ!$B$4=1,LOOKUP(計算シート!B180,'源泉徴収(月額)'!$A$10:$A$350,'源泉徴収(月額)'!$E$10:$E$350),IF(基礎データ!$B$4=2,LOOKUP(計算シート!B180,'源泉徴収(月額)'!$A$10:$A$350,'源泉徴収(月額)'!$F$10:$F$350),IF(基礎データ!$B$4=3,LOOKUP(計算シート!B180,'源泉徴収(月額)'!$A$10:$A$350,'源泉徴収(月額)'!$G$10:$G$350),IF(基礎データ!$B$4=4,LOOKUP(計算シート!B180,'源泉徴収(月額)'!$A$10:$A$350,'源泉徴収(月額)'!$H$10:$H$350),IF(基礎データ!$B$4=5,LOOKUP(計算シート!B180,'源泉徴収(月額)'!$A$10:$A$350,'源泉徴収(月額)'!$I$10:$I$350),IF(基礎データ!$B$4=6,LOOKUP(計算シート!B180,'源泉徴収(月額)'!$A$10:$A$350,'源泉徴収(月額)'!$J$10:$J$350),IF(基礎データ!$B$4=7,LOOKUP(計算シート!B180,'源泉徴収(月額)'!$A$10:$A$350,'源泉徴収(月額)'!$K$10:$K$350),0)))))))),0)</f>
        <v>0</v>
      </c>
    </row>
    <row r="181" spans="2:3">
      <c r="B181">
        <f ca="1">IF(AND('源泉徴収(月額)'!B188&lt;=基礎データ!$B$17,基礎データ!$B$17&lt;'源泉徴収(月額)'!C188),'源泉徴収(月額)'!A188,0)</f>
        <v>0</v>
      </c>
      <c r="C181">
        <f ca="1">IF(B181&gt;0,IF(基礎データ!$B$4=0,LOOKUP(計算シート!B181,'源泉徴収(月額)'!$A$10:$A$350,'源泉徴収(月額)'!$D$10:$D$350),IF(基礎データ!$B$4=1,LOOKUP(計算シート!B181,'源泉徴収(月額)'!$A$10:$A$350,'源泉徴収(月額)'!$E$10:$E$350),IF(基礎データ!$B$4=2,LOOKUP(計算シート!B181,'源泉徴収(月額)'!$A$10:$A$350,'源泉徴収(月額)'!$F$10:$F$350),IF(基礎データ!$B$4=3,LOOKUP(計算シート!B181,'源泉徴収(月額)'!$A$10:$A$350,'源泉徴収(月額)'!$G$10:$G$350),IF(基礎データ!$B$4=4,LOOKUP(計算シート!B181,'源泉徴収(月額)'!$A$10:$A$350,'源泉徴収(月額)'!$H$10:$H$350),IF(基礎データ!$B$4=5,LOOKUP(計算シート!B181,'源泉徴収(月額)'!$A$10:$A$350,'源泉徴収(月額)'!$I$10:$I$350),IF(基礎データ!$B$4=6,LOOKUP(計算シート!B181,'源泉徴収(月額)'!$A$10:$A$350,'源泉徴収(月額)'!$J$10:$J$350),IF(基礎データ!$B$4=7,LOOKUP(計算シート!B181,'源泉徴収(月額)'!$A$10:$A$350,'源泉徴収(月額)'!$K$10:$K$350),0)))))))),0)</f>
        <v>0</v>
      </c>
    </row>
    <row r="182" spans="2:3">
      <c r="B182">
        <f ca="1">IF(AND('源泉徴収(月額)'!B189&lt;=基礎データ!$B$17,基礎データ!$B$17&lt;'源泉徴収(月額)'!C189),'源泉徴収(月額)'!A189,0)</f>
        <v>0</v>
      </c>
      <c r="C182">
        <f ca="1">IF(B182&gt;0,IF(基礎データ!$B$4=0,LOOKUP(計算シート!B182,'源泉徴収(月額)'!$A$10:$A$350,'源泉徴収(月額)'!$D$10:$D$350),IF(基礎データ!$B$4=1,LOOKUP(計算シート!B182,'源泉徴収(月額)'!$A$10:$A$350,'源泉徴収(月額)'!$E$10:$E$350),IF(基礎データ!$B$4=2,LOOKUP(計算シート!B182,'源泉徴収(月額)'!$A$10:$A$350,'源泉徴収(月額)'!$F$10:$F$350),IF(基礎データ!$B$4=3,LOOKUP(計算シート!B182,'源泉徴収(月額)'!$A$10:$A$350,'源泉徴収(月額)'!$G$10:$G$350),IF(基礎データ!$B$4=4,LOOKUP(計算シート!B182,'源泉徴収(月額)'!$A$10:$A$350,'源泉徴収(月額)'!$H$10:$H$350),IF(基礎データ!$B$4=5,LOOKUP(計算シート!B182,'源泉徴収(月額)'!$A$10:$A$350,'源泉徴収(月額)'!$I$10:$I$350),IF(基礎データ!$B$4=6,LOOKUP(計算シート!B182,'源泉徴収(月額)'!$A$10:$A$350,'源泉徴収(月額)'!$J$10:$J$350),IF(基礎データ!$B$4=7,LOOKUP(計算シート!B182,'源泉徴収(月額)'!$A$10:$A$350,'源泉徴収(月額)'!$K$10:$K$350),0)))))))),0)</f>
        <v>0</v>
      </c>
    </row>
    <row r="183" spans="2:3">
      <c r="B183">
        <f ca="1">IF(AND('源泉徴収(月額)'!B190&lt;=基礎データ!$B$17,基礎データ!$B$17&lt;'源泉徴収(月額)'!C190),'源泉徴収(月額)'!A190,0)</f>
        <v>0</v>
      </c>
      <c r="C183">
        <f ca="1">IF(B183&gt;0,IF(基礎データ!$B$4=0,LOOKUP(計算シート!B183,'源泉徴収(月額)'!$A$10:$A$350,'源泉徴収(月額)'!$D$10:$D$350),IF(基礎データ!$B$4=1,LOOKUP(計算シート!B183,'源泉徴収(月額)'!$A$10:$A$350,'源泉徴収(月額)'!$E$10:$E$350),IF(基礎データ!$B$4=2,LOOKUP(計算シート!B183,'源泉徴収(月額)'!$A$10:$A$350,'源泉徴収(月額)'!$F$10:$F$350),IF(基礎データ!$B$4=3,LOOKUP(計算シート!B183,'源泉徴収(月額)'!$A$10:$A$350,'源泉徴収(月額)'!$G$10:$G$350),IF(基礎データ!$B$4=4,LOOKUP(計算シート!B183,'源泉徴収(月額)'!$A$10:$A$350,'源泉徴収(月額)'!$H$10:$H$350),IF(基礎データ!$B$4=5,LOOKUP(計算シート!B183,'源泉徴収(月額)'!$A$10:$A$350,'源泉徴収(月額)'!$I$10:$I$350),IF(基礎データ!$B$4=6,LOOKUP(計算シート!B183,'源泉徴収(月額)'!$A$10:$A$350,'源泉徴収(月額)'!$J$10:$J$350),IF(基礎データ!$B$4=7,LOOKUP(計算シート!B183,'源泉徴収(月額)'!$A$10:$A$350,'源泉徴収(月額)'!$K$10:$K$350),0)))))))),0)</f>
        <v>0</v>
      </c>
    </row>
    <row r="184" spans="2:3">
      <c r="B184">
        <f ca="1">IF(AND('源泉徴収(月額)'!B191&lt;=基礎データ!$B$17,基礎データ!$B$17&lt;'源泉徴収(月額)'!C191),'源泉徴収(月額)'!A191,0)</f>
        <v>0</v>
      </c>
      <c r="C184">
        <f ca="1">IF(B184&gt;0,IF(基礎データ!$B$4=0,LOOKUP(計算シート!B184,'源泉徴収(月額)'!$A$10:$A$350,'源泉徴収(月額)'!$D$10:$D$350),IF(基礎データ!$B$4=1,LOOKUP(計算シート!B184,'源泉徴収(月額)'!$A$10:$A$350,'源泉徴収(月額)'!$E$10:$E$350),IF(基礎データ!$B$4=2,LOOKUP(計算シート!B184,'源泉徴収(月額)'!$A$10:$A$350,'源泉徴収(月額)'!$F$10:$F$350),IF(基礎データ!$B$4=3,LOOKUP(計算シート!B184,'源泉徴収(月額)'!$A$10:$A$350,'源泉徴収(月額)'!$G$10:$G$350),IF(基礎データ!$B$4=4,LOOKUP(計算シート!B184,'源泉徴収(月額)'!$A$10:$A$350,'源泉徴収(月額)'!$H$10:$H$350),IF(基礎データ!$B$4=5,LOOKUP(計算シート!B184,'源泉徴収(月額)'!$A$10:$A$350,'源泉徴収(月額)'!$I$10:$I$350),IF(基礎データ!$B$4=6,LOOKUP(計算シート!B184,'源泉徴収(月額)'!$A$10:$A$350,'源泉徴収(月額)'!$J$10:$J$350),IF(基礎データ!$B$4=7,LOOKUP(計算シート!B184,'源泉徴収(月額)'!$A$10:$A$350,'源泉徴収(月額)'!$K$10:$K$350),0)))))))),0)</f>
        <v>0</v>
      </c>
    </row>
    <row r="185" spans="2:3">
      <c r="B185">
        <f ca="1">IF(AND('源泉徴収(月額)'!B192&lt;=基礎データ!$B$17,基礎データ!$B$17&lt;'源泉徴収(月額)'!C192),'源泉徴収(月額)'!A192,0)</f>
        <v>0</v>
      </c>
      <c r="C185">
        <f ca="1">IF(B185&gt;0,IF(基礎データ!$B$4=0,LOOKUP(計算シート!B185,'源泉徴収(月額)'!$A$10:$A$350,'源泉徴収(月額)'!$D$10:$D$350),IF(基礎データ!$B$4=1,LOOKUP(計算シート!B185,'源泉徴収(月額)'!$A$10:$A$350,'源泉徴収(月額)'!$E$10:$E$350),IF(基礎データ!$B$4=2,LOOKUP(計算シート!B185,'源泉徴収(月額)'!$A$10:$A$350,'源泉徴収(月額)'!$F$10:$F$350),IF(基礎データ!$B$4=3,LOOKUP(計算シート!B185,'源泉徴収(月額)'!$A$10:$A$350,'源泉徴収(月額)'!$G$10:$G$350),IF(基礎データ!$B$4=4,LOOKUP(計算シート!B185,'源泉徴収(月額)'!$A$10:$A$350,'源泉徴収(月額)'!$H$10:$H$350),IF(基礎データ!$B$4=5,LOOKUP(計算シート!B185,'源泉徴収(月額)'!$A$10:$A$350,'源泉徴収(月額)'!$I$10:$I$350),IF(基礎データ!$B$4=6,LOOKUP(計算シート!B185,'源泉徴収(月額)'!$A$10:$A$350,'源泉徴収(月額)'!$J$10:$J$350),IF(基礎データ!$B$4=7,LOOKUP(計算シート!B185,'源泉徴収(月額)'!$A$10:$A$350,'源泉徴収(月額)'!$K$10:$K$350),0)))))))),0)</f>
        <v>0</v>
      </c>
    </row>
    <row r="186" spans="2:3">
      <c r="B186">
        <f ca="1">IF(AND('源泉徴収(月額)'!B193&lt;=基礎データ!$B$17,基礎データ!$B$17&lt;'源泉徴収(月額)'!C193),'源泉徴収(月額)'!A193,0)</f>
        <v>0</v>
      </c>
      <c r="C186">
        <f ca="1">IF(B186&gt;0,IF(基礎データ!$B$4=0,LOOKUP(計算シート!B186,'源泉徴収(月額)'!$A$10:$A$350,'源泉徴収(月額)'!$D$10:$D$350),IF(基礎データ!$B$4=1,LOOKUP(計算シート!B186,'源泉徴収(月額)'!$A$10:$A$350,'源泉徴収(月額)'!$E$10:$E$350),IF(基礎データ!$B$4=2,LOOKUP(計算シート!B186,'源泉徴収(月額)'!$A$10:$A$350,'源泉徴収(月額)'!$F$10:$F$350),IF(基礎データ!$B$4=3,LOOKUP(計算シート!B186,'源泉徴収(月額)'!$A$10:$A$350,'源泉徴収(月額)'!$G$10:$G$350),IF(基礎データ!$B$4=4,LOOKUP(計算シート!B186,'源泉徴収(月額)'!$A$10:$A$350,'源泉徴収(月額)'!$H$10:$H$350),IF(基礎データ!$B$4=5,LOOKUP(計算シート!B186,'源泉徴収(月額)'!$A$10:$A$350,'源泉徴収(月額)'!$I$10:$I$350),IF(基礎データ!$B$4=6,LOOKUP(計算シート!B186,'源泉徴収(月額)'!$A$10:$A$350,'源泉徴収(月額)'!$J$10:$J$350),IF(基礎データ!$B$4=7,LOOKUP(計算シート!B186,'源泉徴収(月額)'!$A$10:$A$350,'源泉徴収(月額)'!$K$10:$K$350),0)))))))),0)</f>
        <v>0</v>
      </c>
    </row>
    <row r="187" spans="2:3">
      <c r="B187">
        <f ca="1">IF(AND('源泉徴収(月額)'!B194&lt;=基礎データ!$B$17,基礎データ!$B$17&lt;'源泉徴収(月額)'!C194),'源泉徴収(月額)'!A194,0)</f>
        <v>0</v>
      </c>
      <c r="C187">
        <f ca="1">IF(B187&gt;0,IF(基礎データ!$B$4=0,LOOKUP(計算シート!B187,'源泉徴収(月額)'!$A$10:$A$350,'源泉徴収(月額)'!$D$10:$D$350),IF(基礎データ!$B$4=1,LOOKUP(計算シート!B187,'源泉徴収(月額)'!$A$10:$A$350,'源泉徴収(月額)'!$E$10:$E$350),IF(基礎データ!$B$4=2,LOOKUP(計算シート!B187,'源泉徴収(月額)'!$A$10:$A$350,'源泉徴収(月額)'!$F$10:$F$350),IF(基礎データ!$B$4=3,LOOKUP(計算シート!B187,'源泉徴収(月額)'!$A$10:$A$350,'源泉徴収(月額)'!$G$10:$G$350),IF(基礎データ!$B$4=4,LOOKUP(計算シート!B187,'源泉徴収(月額)'!$A$10:$A$350,'源泉徴収(月額)'!$H$10:$H$350),IF(基礎データ!$B$4=5,LOOKUP(計算シート!B187,'源泉徴収(月額)'!$A$10:$A$350,'源泉徴収(月額)'!$I$10:$I$350),IF(基礎データ!$B$4=6,LOOKUP(計算シート!B187,'源泉徴収(月額)'!$A$10:$A$350,'源泉徴収(月額)'!$J$10:$J$350),IF(基礎データ!$B$4=7,LOOKUP(計算シート!B187,'源泉徴収(月額)'!$A$10:$A$350,'源泉徴収(月額)'!$K$10:$K$350),0)))))))),0)</f>
        <v>0</v>
      </c>
    </row>
    <row r="188" spans="2:3">
      <c r="B188">
        <f ca="1">IF(AND('源泉徴収(月額)'!B195&lt;=基礎データ!$B$17,基礎データ!$B$17&lt;'源泉徴収(月額)'!C195),'源泉徴収(月額)'!A195,0)</f>
        <v>0</v>
      </c>
      <c r="C188">
        <f ca="1">IF(B188&gt;0,IF(基礎データ!$B$4=0,LOOKUP(計算シート!B188,'源泉徴収(月額)'!$A$10:$A$350,'源泉徴収(月額)'!$D$10:$D$350),IF(基礎データ!$B$4=1,LOOKUP(計算シート!B188,'源泉徴収(月額)'!$A$10:$A$350,'源泉徴収(月額)'!$E$10:$E$350),IF(基礎データ!$B$4=2,LOOKUP(計算シート!B188,'源泉徴収(月額)'!$A$10:$A$350,'源泉徴収(月額)'!$F$10:$F$350),IF(基礎データ!$B$4=3,LOOKUP(計算シート!B188,'源泉徴収(月額)'!$A$10:$A$350,'源泉徴収(月額)'!$G$10:$G$350),IF(基礎データ!$B$4=4,LOOKUP(計算シート!B188,'源泉徴収(月額)'!$A$10:$A$350,'源泉徴収(月額)'!$H$10:$H$350),IF(基礎データ!$B$4=5,LOOKUP(計算シート!B188,'源泉徴収(月額)'!$A$10:$A$350,'源泉徴収(月額)'!$I$10:$I$350),IF(基礎データ!$B$4=6,LOOKUP(計算シート!B188,'源泉徴収(月額)'!$A$10:$A$350,'源泉徴収(月額)'!$J$10:$J$350),IF(基礎データ!$B$4=7,LOOKUP(計算シート!B188,'源泉徴収(月額)'!$A$10:$A$350,'源泉徴収(月額)'!$K$10:$K$350),0)))))))),0)</f>
        <v>0</v>
      </c>
    </row>
    <row r="189" spans="2:3">
      <c r="B189">
        <f ca="1">IF(AND('源泉徴収(月額)'!B196&lt;=基礎データ!$B$17,基礎データ!$B$17&lt;'源泉徴収(月額)'!C196),'源泉徴収(月額)'!A196,0)</f>
        <v>0</v>
      </c>
      <c r="C189">
        <f ca="1">IF(B189&gt;0,IF(基礎データ!$B$4=0,LOOKUP(計算シート!B189,'源泉徴収(月額)'!$A$10:$A$350,'源泉徴収(月額)'!$D$10:$D$350),IF(基礎データ!$B$4=1,LOOKUP(計算シート!B189,'源泉徴収(月額)'!$A$10:$A$350,'源泉徴収(月額)'!$E$10:$E$350),IF(基礎データ!$B$4=2,LOOKUP(計算シート!B189,'源泉徴収(月額)'!$A$10:$A$350,'源泉徴収(月額)'!$F$10:$F$350),IF(基礎データ!$B$4=3,LOOKUP(計算シート!B189,'源泉徴収(月額)'!$A$10:$A$350,'源泉徴収(月額)'!$G$10:$G$350),IF(基礎データ!$B$4=4,LOOKUP(計算シート!B189,'源泉徴収(月額)'!$A$10:$A$350,'源泉徴収(月額)'!$H$10:$H$350),IF(基礎データ!$B$4=5,LOOKUP(計算シート!B189,'源泉徴収(月額)'!$A$10:$A$350,'源泉徴収(月額)'!$I$10:$I$350),IF(基礎データ!$B$4=6,LOOKUP(計算シート!B189,'源泉徴収(月額)'!$A$10:$A$350,'源泉徴収(月額)'!$J$10:$J$350),IF(基礎データ!$B$4=7,LOOKUP(計算シート!B189,'源泉徴収(月額)'!$A$10:$A$350,'源泉徴収(月額)'!$K$10:$K$350),0)))))))),0)</f>
        <v>0</v>
      </c>
    </row>
    <row r="190" spans="2:3">
      <c r="B190">
        <f ca="1">IF(AND('源泉徴収(月額)'!B197&lt;=基礎データ!$B$17,基礎データ!$B$17&lt;'源泉徴収(月額)'!C197),'源泉徴収(月額)'!A197,0)</f>
        <v>0</v>
      </c>
      <c r="C190">
        <f ca="1">IF(B190&gt;0,IF(基礎データ!$B$4=0,LOOKUP(計算シート!B190,'源泉徴収(月額)'!$A$10:$A$350,'源泉徴収(月額)'!$D$10:$D$350),IF(基礎データ!$B$4=1,LOOKUP(計算シート!B190,'源泉徴収(月額)'!$A$10:$A$350,'源泉徴収(月額)'!$E$10:$E$350),IF(基礎データ!$B$4=2,LOOKUP(計算シート!B190,'源泉徴収(月額)'!$A$10:$A$350,'源泉徴収(月額)'!$F$10:$F$350),IF(基礎データ!$B$4=3,LOOKUP(計算シート!B190,'源泉徴収(月額)'!$A$10:$A$350,'源泉徴収(月額)'!$G$10:$G$350),IF(基礎データ!$B$4=4,LOOKUP(計算シート!B190,'源泉徴収(月額)'!$A$10:$A$350,'源泉徴収(月額)'!$H$10:$H$350),IF(基礎データ!$B$4=5,LOOKUP(計算シート!B190,'源泉徴収(月額)'!$A$10:$A$350,'源泉徴収(月額)'!$I$10:$I$350),IF(基礎データ!$B$4=6,LOOKUP(計算シート!B190,'源泉徴収(月額)'!$A$10:$A$350,'源泉徴収(月額)'!$J$10:$J$350),IF(基礎データ!$B$4=7,LOOKUP(計算シート!B190,'源泉徴収(月額)'!$A$10:$A$350,'源泉徴収(月額)'!$K$10:$K$350),0)))))))),0)</f>
        <v>0</v>
      </c>
    </row>
    <row r="191" spans="2:3">
      <c r="B191">
        <f ca="1">IF(AND('源泉徴収(月額)'!B198&lt;=基礎データ!$B$17,基礎データ!$B$17&lt;'源泉徴収(月額)'!C198),'源泉徴収(月額)'!A198,0)</f>
        <v>0</v>
      </c>
      <c r="C191">
        <f ca="1">IF(B191&gt;0,IF(基礎データ!$B$4=0,LOOKUP(計算シート!B191,'源泉徴収(月額)'!$A$10:$A$350,'源泉徴収(月額)'!$D$10:$D$350),IF(基礎データ!$B$4=1,LOOKUP(計算シート!B191,'源泉徴収(月額)'!$A$10:$A$350,'源泉徴収(月額)'!$E$10:$E$350),IF(基礎データ!$B$4=2,LOOKUP(計算シート!B191,'源泉徴収(月額)'!$A$10:$A$350,'源泉徴収(月額)'!$F$10:$F$350),IF(基礎データ!$B$4=3,LOOKUP(計算シート!B191,'源泉徴収(月額)'!$A$10:$A$350,'源泉徴収(月額)'!$G$10:$G$350),IF(基礎データ!$B$4=4,LOOKUP(計算シート!B191,'源泉徴収(月額)'!$A$10:$A$350,'源泉徴収(月額)'!$H$10:$H$350),IF(基礎データ!$B$4=5,LOOKUP(計算シート!B191,'源泉徴収(月額)'!$A$10:$A$350,'源泉徴収(月額)'!$I$10:$I$350),IF(基礎データ!$B$4=6,LOOKUP(計算シート!B191,'源泉徴収(月額)'!$A$10:$A$350,'源泉徴収(月額)'!$J$10:$J$350),IF(基礎データ!$B$4=7,LOOKUP(計算シート!B191,'源泉徴収(月額)'!$A$10:$A$350,'源泉徴収(月額)'!$K$10:$K$350),0)))))))),0)</f>
        <v>0</v>
      </c>
    </row>
    <row r="192" spans="2:3">
      <c r="B192">
        <f ca="1">IF(AND('源泉徴収(月額)'!B199&lt;=基礎データ!$B$17,基礎データ!$B$17&lt;'源泉徴収(月額)'!C199),'源泉徴収(月額)'!A199,0)</f>
        <v>0</v>
      </c>
      <c r="C192">
        <f ca="1">IF(B192&gt;0,IF(基礎データ!$B$4=0,LOOKUP(計算シート!B192,'源泉徴収(月額)'!$A$10:$A$350,'源泉徴収(月額)'!$D$10:$D$350),IF(基礎データ!$B$4=1,LOOKUP(計算シート!B192,'源泉徴収(月額)'!$A$10:$A$350,'源泉徴収(月額)'!$E$10:$E$350),IF(基礎データ!$B$4=2,LOOKUP(計算シート!B192,'源泉徴収(月額)'!$A$10:$A$350,'源泉徴収(月額)'!$F$10:$F$350),IF(基礎データ!$B$4=3,LOOKUP(計算シート!B192,'源泉徴収(月額)'!$A$10:$A$350,'源泉徴収(月額)'!$G$10:$G$350),IF(基礎データ!$B$4=4,LOOKUP(計算シート!B192,'源泉徴収(月額)'!$A$10:$A$350,'源泉徴収(月額)'!$H$10:$H$350),IF(基礎データ!$B$4=5,LOOKUP(計算シート!B192,'源泉徴収(月額)'!$A$10:$A$350,'源泉徴収(月額)'!$I$10:$I$350),IF(基礎データ!$B$4=6,LOOKUP(計算シート!B192,'源泉徴収(月額)'!$A$10:$A$350,'源泉徴収(月額)'!$J$10:$J$350),IF(基礎データ!$B$4=7,LOOKUP(計算シート!B192,'源泉徴収(月額)'!$A$10:$A$350,'源泉徴収(月額)'!$K$10:$K$350),0)))))))),0)</f>
        <v>0</v>
      </c>
    </row>
    <row r="193" spans="2:3">
      <c r="B193">
        <f ca="1">IF(AND('源泉徴収(月額)'!B200&lt;=基礎データ!$B$17,基礎データ!$B$17&lt;'源泉徴収(月額)'!C200),'源泉徴収(月額)'!A200,0)</f>
        <v>0</v>
      </c>
      <c r="C193">
        <f ca="1">IF(B193&gt;0,IF(基礎データ!$B$4=0,LOOKUP(計算シート!B193,'源泉徴収(月額)'!$A$10:$A$350,'源泉徴収(月額)'!$D$10:$D$350),IF(基礎データ!$B$4=1,LOOKUP(計算シート!B193,'源泉徴収(月額)'!$A$10:$A$350,'源泉徴収(月額)'!$E$10:$E$350),IF(基礎データ!$B$4=2,LOOKUP(計算シート!B193,'源泉徴収(月額)'!$A$10:$A$350,'源泉徴収(月額)'!$F$10:$F$350),IF(基礎データ!$B$4=3,LOOKUP(計算シート!B193,'源泉徴収(月額)'!$A$10:$A$350,'源泉徴収(月額)'!$G$10:$G$350),IF(基礎データ!$B$4=4,LOOKUP(計算シート!B193,'源泉徴収(月額)'!$A$10:$A$350,'源泉徴収(月額)'!$H$10:$H$350),IF(基礎データ!$B$4=5,LOOKUP(計算シート!B193,'源泉徴収(月額)'!$A$10:$A$350,'源泉徴収(月額)'!$I$10:$I$350),IF(基礎データ!$B$4=6,LOOKUP(計算シート!B193,'源泉徴収(月額)'!$A$10:$A$350,'源泉徴収(月額)'!$J$10:$J$350),IF(基礎データ!$B$4=7,LOOKUP(計算シート!B193,'源泉徴収(月額)'!$A$10:$A$350,'源泉徴収(月額)'!$K$10:$K$350),0)))))))),0)</f>
        <v>0</v>
      </c>
    </row>
    <row r="194" spans="2:3">
      <c r="B194">
        <f ca="1">IF(AND('源泉徴収(月額)'!B201&lt;=基礎データ!$B$17,基礎データ!$B$17&lt;'源泉徴収(月額)'!C201),'源泉徴収(月額)'!A201,0)</f>
        <v>0</v>
      </c>
      <c r="C194">
        <f ca="1">IF(B194&gt;0,IF(基礎データ!$B$4=0,LOOKUP(計算シート!B194,'源泉徴収(月額)'!$A$10:$A$350,'源泉徴収(月額)'!$D$10:$D$350),IF(基礎データ!$B$4=1,LOOKUP(計算シート!B194,'源泉徴収(月額)'!$A$10:$A$350,'源泉徴収(月額)'!$E$10:$E$350),IF(基礎データ!$B$4=2,LOOKUP(計算シート!B194,'源泉徴収(月額)'!$A$10:$A$350,'源泉徴収(月額)'!$F$10:$F$350),IF(基礎データ!$B$4=3,LOOKUP(計算シート!B194,'源泉徴収(月額)'!$A$10:$A$350,'源泉徴収(月額)'!$G$10:$G$350),IF(基礎データ!$B$4=4,LOOKUP(計算シート!B194,'源泉徴収(月額)'!$A$10:$A$350,'源泉徴収(月額)'!$H$10:$H$350),IF(基礎データ!$B$4=5,LOOKUP(計算シート!B194,'源泉徴収(月額)'!$A$10:$A$350,'源泉徴収(月額)'!$I$10:$I$350),IF(基礎データ!$B$4=6,LOOKUP(計算シート!B194,'源泉徴収(月額)'!$A$10:$A$350,'源泉徴収(月額)'!$J$10:$J$350),IF(基礎データ!$B$4=7,LOOKUP(計算シート!B194,'源泉徴収(月額)'!$A$10:$A$350,'源泉徴収(月額)'!$K$10:$K$350),0)))))))),0)</f>
        <v>0</v>
      </c>
    </row>
    <row r="195" spans="2:3">
      <c r="B195">
        <f ca="1">IF(AND('源泉徴収(月額)'!B202&lt;=基礎データ!$B$17,基礎データ!$B$17&lt;'源泉徴収(月額)'!C202),'源泉徴収(月額)'!A202,0)</f>
        <v>0</v>
      </c>
      <c r="C195">
        <f ca="1">IF(B195&gt;0,IF(基礎データ!$B$4=0,LOOKUP(計算シート!B195,'源泉徴収(月額)'!$A$10:$A$350,'源泉徴収(月額)'!$D$10:$D$350),IF(基礎データ!$B$4=1,LOOKUP(計算シート!B195,'源泉徴収(月額)'!$A$10:$A$350,'源泉徴収(月額)'!$E$10:$E$350),IF(基礎データ!$B$4=2,LOOKUP(計算シート!B195,'源泉徴収(月額)'!$A$10:$A$350,'源泉徴収(月額)'!$F$10:$F$350),IF(基礎データ!$B$4=3,LOOKUP(計算シート!B195,'源泉徴収(月額)'!$A$10:$A$350,'源泉徴収(月額)'!$G$10:$G$350),IF(基礎データ!$B$4=4,LOOKUP(計算シート!B195,'源泉徴収(月額)'!$A$10:$A$350,'源泉徴収(月額)'!$H$10:$H$350),IF(基礎データ!$B$4=5,LOOKUP(計算シート!B195,'源泉徴収(月額)'!$A$10:$A$350,'源泉徴収(月額)'!$I$10:$I$350),IF(基礎データ!$B$4=6,LOOKUP(計算シート!B195,'源泉徴収(月額)'!$A$10:$A$350,'源泉徴収(月額)'!$J$10:$J$350),IF(基礎データ!$B$4=7,LOOKUP(計算シート!B195,'源泉徴収(月額)'!$A$10:$A$350,'源泉徴収(月額)'!$K$10:$K$350),0)))))))),0)</f>
        <v>0</v>
      </c>
    </row>
    <row r="196" spans="2:3">
      <c r="B196">
        <f ca="1">IF(AND('源泉徴収(月額)'!B203&lt;=基礎データ!$B$17,基礎データ!$B$17&lt;'源泉徴収(月額)'!C203),'源泉徴収(月額)'!A203,0)</f>
        <v>0</v>
      </c>
      <c r="C196">
        <f ca="1">IF(B196&gt;0,IF(基礎データ!$B$4=0,LOOKUP(計算シート!B196,'源泉徴収(月額)'!$A$10:$A$350,'源泉徴収(月額)'!$D$10:$D$350),IF(基礎データ!$B$4=1,LOOKUP(計算シート!B196,'源泉徴収(月額)'!$A$10:$A$350,'源泉徴収(月額)'!$E$10:$E$350),IF(基礎データ!$B$4=2,LOOKUP(計算シート!B196,'源泉徴収(月額)'!$A$10:$A$350,'源泉徴収(月額)'!$F$10:$F$350),IF(基礎データ!$B$4=3,LOOKUP(計算シート!B196,'源泉徴収(月額)'!$A$10:$A$350,'源泉徴収(月額)'!$G$10:$G$350),IF(基礎データ!$B$4=4,LOOKUP(計算シート!B196,'源泉徴収(月額)'!$A$10:$A$350,'源泉徴収(月額)'!$H$10:$H$350),IF(基礎データ!$B$4=5,LOOKUP(計算シート!B196,'源泉徴収(月額)'!$A$10:$A$350,'源泉徴収(月額)'!$I$10:$I$350),IF(基礎データ!$B$4=6,LOOKUP(計算シート!B196,'源泉徴収(月額)'!$A$10:$A$350,'源泉徴収(月額)'!$J$10:$J$350),IF(基礎データ!$B$4=7,LOOKUP(計算シート!B196,'源泉徴収(月額)'!$A$10:$A$350,'源泉徴収(月額)'!$K$10:$K$350),0)))))))),0)</f>
        <v>0</v>
      </c>
    </row>
    <row r="197" spans="2:3">
      <c r="B197">
        <f ca="1">IF(AND('源泉徴収(月額)'!B204&lt;=基礎データ!$B$17,基礎データ!$B$17&lt;'源泉徴収(月額)'!C204),'源泉徴収(月額)'!A204,0)</f>
        <v>0</v>
      </c>
      <c r="C197">
        <f ca="1">IF(B197&gt;0,IF(基礎データ!$B$4=0,LOOKUP(計算シート!B197,'源泉徴収(月額)'!$A$10:$A$350,'源泉徴収(月額)'!$D$10:$D$350),IF(基礎データ!$B$4=1,LOOKUP(計算シート!B197,'源泉徴収(月額)'!$A$10:$A$350,'源泉徴収(月額)'!$E$10:$E$350),IF(基礎データ!$B$4=2,LOOKUP(計算シート!B197,'源泉徴収(月額)'!$A$10:$A$350,'源泉徴収(月額)'!$F$10:$F$350),IF(基礎データ!$B$4=3,LOOKUP(計算シート!B197,'源泉徴収(月額)'!$A$10:$A$350,'源泉徴収(月額)'!$G$10:$G$350),IF(基礎データ!$B$4=4,LOOKUP(計算シート!B197,'源泉徴収(月額)'!$A$10:$A$350,'源泉徴収(月額)'!$H$10:$H$350),IF(基礎データ!$B$4=5,LOOKUP(計算シート!B197,'源泉徴収(月額)'!$A$10:$A$350,'源泉徴収(月額)'!$I$10:$I$350),IF(基礎データ!$B$4=6,LOOKUP(計算シート!B197,'源泉徴収(月額)'!$A$10:$A$350,'源泉徴収(月額)'!$J$10:$J$350),IF(基礎データ!$B$4=7,LOOKUP(計算シート!B197,'源泉徴収(月額)'!$A$10:$A$350,'源泉徴収(月額)'!$K$10:$K$350),0)))))))),0)</f>
        <v>0</v>
      </c>
    </row>
    <row r="198" spans="2:3">
      <c r="B198">
        <f ca="1">IF(AND('源泉徴収(月額)'!B205&lt;=基礎データ!$B$17,基礎データ!$B$17&lt;'源泉徴収(月額)'!C205),'源泉徴収(月額)'!A205,0)</f>
        <v>0</v>
      </c>
      <c r="C198">
        <f ca="1">IF(B198&gt;0,IF(基礎データ!$B$4=0,LOOKUP(計算シート!B198,'源泉徴収(月額)'!$A$10:$A$350,'源泉徴収(月額)'!$D$10:$D$350),IF(基礎データ!$B$4=1,LOOKUP(計算シート!B198,'源泉徴収(月額)'!$A$10:$A$350,'源泉徴収(月額)'!$E$10:$E$350),IF(基礎データ!$B$4=2,LOOKUP(計算シート!B198,'源泉徴収(月額)'!$A$10:$A$350,'源泉徴収(月額)'!$F$10:$F$350),IF(基礎データ!$B$4=3,LOOKUP(計算シート!B198,'源泉徴収(月額)'!$A$10:$A$350,'源泉徴収(月額)'!$G$10:$G$350),IF(基礎データ!$B$4=4,LOOKUP(計算シート!B198,'源泉徴収(月額)'!$A$10:$A$350,'源泉徴収(月額)'!$H$10:$H$350),IF(基礎データ!$B$4=5,LOOKUP(計算シート!B198,'源泉徴収(月額)'!$A$10:$A$350,'源泉徴収(月額)'!$I$10:$I$350),IF(基礎データ!$B$4=6,LOOKUP(計算シート!B198,'源泉徴収(月額)'!$A$10:$A$350,'源泉徴収(月額)'!$J$10:$J$350),IF(基礎データ!$B$4=7,LOOKUP(計算シート!B198,'源泉徴収(月額)'!$A$10:$A$350,'源泉徴収(月額)'!$K$10:$K$350),0)))))))),0)</f>
        <v>0</v>
      </c>
    </row>
    <row r="199" spans="2:3">
      <c r="B199">
        <f ca="1">IF(AND('源泉徴収(月額)'!B206&lt;=基礎データ!$B$17,基礎データ!$B$17&lt;'源泉徴収(月額)'!C206),'源泉徴収(月額)'!A206,0)</f>
        <v>0</v>
      </c>
      <c r="C199">
        <f ca="1">IF(B199&gt;0,IF(基礎データ!$B$4=0,LOOKUP(計算シート!B199,'源泉徴収(月額)'!$A$10:$A$350,'源泉徴収(月額)'!$D$10:$D$350),IF(基礎データ!$B$4=1,LOOKUP(計算シート!B199,'源泉徴収(月額)'!$A$10:$A$350,'源泉徴収(月額)'!$E$10:$E$350),IF(基礎データ!$B$4=2,LOOKUP(計算シート!B199,'源泉徴収(月額)'!$A$10:$A$350,'源泉徴収(月額)'!$F$10:$F$350),IF(基礎データ!$B$4=3,LOOKUP(計算シート!B199,'源泉徴収(月額)'!$A$10:$A$350,'源泉徴収(月額)'!$G$10:$G$350),IF(基礎データ!$B$4=4,LOOKUP(計算シート!B199,'源泉徴収(月額)'!$A$10:$A$350,'源泉徴収(月額)'!$H$10:$H$350),IF(基礎データ!$B$4=5,LOOKUP(計算シート!B199,'源泉徴収(月額)'!$A$10:$A$350,'源泉徴収(月額)'!$I$10:$I$350),IF(基礎データ!$B$4=6,LOOKUP(計算シート!B199,'源泉徴収(月額)'!$A$10:$A$350,'源泉徴収(月額)'!$J$10:$J$350),IF(基礎データ!$B$4=7,LOOKUP(計算シート!B199,'源泉徴収(月額)'!$A$10:$A$350,'源泉徴収(月額)'!$K$10:$K$350),0)))))))),0)</f>
        <v>0</v>
      </c>
    </row>
    <row r="200" spans="2:3">
      <c r="B200">
        <f ca="1">IF(AND('源泉徴収(月額)'!B207&lt;=基礎データ!$B$17,基礎データ!$B$17&lt;'源泉徴収(月額)'!C207),'源泉徴収(月額)'!A207,0)</f>
        <v>0</v>
      </c>
      <c r="C200">
        <f ca="1">IF(B200&gt;0,IF(基礎データ!$B$4=0,LOOKUP(計算シート!B200,'源泉徴収(月額)'!$A$10:$A$350,'源泉徴収(月額)'!$D$10:$D$350),IF(基礎データ!$B$4=1,LOOKUP(計算シート!B200,'源泉徴収(月額)'!$A$10:$A$350,'源泉徴収(月額)'!$E$10:$E$350),IF(基礎データ!$B$4=2,LOOKUP(計算シート!B200,'源泉徴収(月額)'!$A$10:$A$350,'源泉徴収(月額)'!$F$10:$F$350),IF(基礎データ!$B$4=3,LOOKUP(計算シート!B200,'源泉徴収(月額)'!$A$10:$A$350,'源泉徴収(月額)'!$G$10:$G$350),IF(基礎データ!$B$4=4,LOOKUP(計算シート!B200,'源泉徴収(月額)'!$A$10:$A$350,'源泉徴収(月額)'!$H$10:$H$350),IF(基礎データ!$B$4=5,LOOKUP(計算シート!B200,'源泉徴収(月額)'!$A$10:$A$350,'源泉徴収(月額)'!$I$10:$I$350),IF(基礎データ!$B$4=6,LOOKUP(計算シート!B200,'源泉徴収(月額)'!$A$10:$A$350,'源泉徴収(月額)'!$J$10:$J$350),IF(基礎データ!$B$4=7,LOOKUP(計算シート!B200,'源泉徴収(月額)'!$A$10:$A$350,'源泉徴収(月額)'!$K$10:$K$350),0)))))))),0)</f>
        <v>0</v>
      </c>
    </row>
    <row r="201" spans="2:3">
      <c r="B201">
        <f ca="1">IF(AND('源泉徴収(月額)'!B208&lt;=基礎データ!$B$17,基礎データ!$B$17&lt;'源泉徴収(月額)'!C208),'源泉徴収(月額)'!A208,0)</f>
        <v>0</v>
      </c>
      <c r="C201">
        <f ca="1">IF(B201&gt;0,IF(基礎データ!$B$4=0,LOOKUP(計算シート!B201,'源泉徴収(月額)'!$A$10:$A$350,'源泉徴収(月額)'!$D$10:$D$350),IF(基礎データ!$B$4=1,LOOKUP(計算シート!B201,'源泉徴収(月額)'!$A$10:$A$350,'源泉徴収(月額)'!$E$10:$E$350),IF(基礎データ!$B$4=2,LOOKUP(計算シート!B201,'源泉徴収(月額)'!$A$10:$A$350,'源泉徴収(月額)'!$F$10:$F$350),IF(基礎データ!$B$4=3,LOOKUP(計算シート!B201,'源泉徴収(月額)'!$A$10:$A$350,'源泉徴収(月額)'!$G$10:$G$350),IF(基礎データ!$B$4=4,LOOKUP(計算シート!B201,'源泉徴収(月額)'!$A$10:$A$350,'源泉徴収(月額)'!$H$10:$H$350),IF(基礎データ!$B$4=5,LOOKUP(計算シート!B201,'源泉徴収(月額)'!$A$10:$A$350,'源泉徴収(月額)'!$I$10:$I$350),IF(基礎データ!$B$4=6,LOOKUP(計算シート!B201,'源泉徴収(月額)'!$A$10:$A$350,'源泉徴収(月額)'!$J$10:$J$350),IF(基礎データ!$B$4=7,LOOKUP(計算シート!B201,'源泉徴収(月額)'!$A$10:$A$350,'源泉徴収(月額)'!$K$10:$K$350),0)))))))),0)</f>
        <v>0</v>
      </c>
    </row>
    <row r="202" spans="2:3">
      <c r="B202">
        <f ca="1">IF(AND('源泉徴収(月額)'!B209&lt;=基礎データ!$B$17,基礎データ!$B$17&lt;'源泉徴収(月額)'!C209),'源泉徴収(月額)'!A209,0)</f>
        <v>0</v>
      </c>
      <c r="C202">
        <f ca="1">IF(B202&gt;0,IF(基礎データ!$B$4=0,LOOKUP(計算シート!B202,'源泉徴収(月額)'!$A$10:$A$350,'源泉徴収(月額)'!$D$10:$D$350),IF(基礎データ!$B$4=1,LOOKUP(計算シート!B202,'源泉徴収(月額)'!$A$10:$A$350,'源泉徴収(月額)'!$E$10:$E$350),IF(基礎データ!$B$4=2,LOOKUP(計算シート!B202,'源泉徴収(月額)'!$A$10:$A$350,'源泉徴収(月額)'!$F$10:$F$350),IF(基礎データ!$B$4=3,LOOKUP(計算シート!B202,'源泉徴収(月額)'!$A$10:$A$350,'源泉徴収(月額)'!$G$10:$G$350),IF(基礎データ!$B$4=4,LOOKUP(計算シート!B202,'源泉徴収(月額)'!$A$10:$A$350,'源泉徴収(月額)'!$H$10:$H$350),IF(基礎データ!$B$4=5,LOOKUP(計算シート!B202,'源泉徴収(月額)'!$A$10:$A$350,'源泉徴収(月額)'!$I$10:$I$350),IF(基礎データ!$B$4=6,LOOKUP(計算シート!B202,'源泉徴収(月額)'!$A$10:$A$350,'源泉徴収(月額)'!$J$10:$J$350),IF(基礎データ!$B$4=7,LOOKUP(計算シート!B202,'源泉徴収(月額)'!$A$10:$A$350,'源泉徴収(月額)'!$K$10:$K$350),0)))))))),0)</f>
        <v>0</v>
      </c>
    </row>
    <row r="203" spans="2:3">
      <c r="B203">
        <f ca="1">IF(AND('源泉徴収(月額)'!B210&lt;=基礎データ!$B$17,基礎データ!$B$17&lt;'源泉徴収(月額)'!C210),'源泉徴収(月額)'!A210,0)</f>
        <v>0</v>
      </c>
      <c r="C203">
        <f ca="1">IF(B203&gt;0,IF(基礎データ!$B$4=0,LOOKUP(計算シート!B203,'源泉徴収(月額)'!$A$10:$A$350,'源泉徴収(月額)'!$D$10:$D$350),IF(基礎データ!$B$4=1,LOOKUP(計算シート!B203,'源泉徴収(月額)'!$A$10:$A$350,'源泉徴収(月額)'!$E$10:$E$350),IF(基礎データ!$B$4=2,LOOKUP(計算シート!B203,'源泉徴収(月額)'!$A$10:$A$350,'源泉徴収(月額)'!$F$10:$F$350),IF(基礎データ!$B$4=3,LOOKUP(計算シート!B203,'源泉徴収(月額)'!$A$10:$A$350,'源泉徴収(月額)'!$G$10:$G$350),IF(基礎データ!$B$4=4,LOOKUP(計算シート!B203,'源泉徴収(月額)'!$A$10:$A$350,'源泉徴収(月額)'!$H$10:$H$350),IF(基礎データ!$B$4=5,LOOKUP(計算シート!B203,'源泉徴収(月額)'!$A$10:$A$350,'源泉徴収(月額)'!$I$10:$I$350),IF(基礎データ!$B$4=6,LOOKUP(計算シート!B203,'源泉徴収(月額)'!$A$10:$A$350,'源泉徴収(月額)'!$J$10:$J$350),IF(基礎データ!$B$4=7,LOOKUP(計算シート!B203,'源泉徴収(月額)'!$A$10:$A$350,'源泉徴収(月額)'!$K$10:$K$350),0)))))))),0)</f>
        <v>0</v>
      </c>
    </row>
    <row r="204" spans="2:3">
      <c r="B204">
        <f ca="1">IF(AND('源泉徴収(月額)'!B211&lt;=基礎データ!$B$17,基礎データ!$B$17&lt;'源泉徴収(月額)'!C211),'源泉徴収(月額)'!A211,0)</f>
        <v>0</v>
      </c>
      <c r="C204">
        <f ca="1">IF(B204&gt;0,IF(基礎データ!$B$4=0,LOOKUP(計算シート!B204,'源泉徴収(月額)'!$A$10:$A$350,'源泉徴収(月額)'!$D$10:$D$350),IF(基礎データ!$B$4=1,LOOKUP(計算シート!B204,'源泉徴収(月額)'!$A$10:$A$350,'源泉徴収(月額)'!$E$10:$E$350),IF(基礎データ!$B$4=2,LOOKUP(計算シート!B204,'源泉徴収(月額)'!$A$10:$A$350,'源泉徴収(月額)'!$F$10:$F$350),IF(基礎データ!$B$4=3,LOOKUP(計算シート!B204,'源泉徴収(月額)'!$A$10:$A$350,'源泉徴収(月額)'!$G$10:$G$350),IF(基礎データ!$B$4=4,LOOKUP(計算シート!B204,'源泉徴収(月額)'!$A$10:$A$350,'源泉徴収(月額)'!$H$10:$H$350),IF(基礎データ!$B$4=5,LOOKUP(計算シート!B204,'源泉徴収(月額)'!$A$10:$A$350,'源泉徴収(月額)'!$I$10:$I$350),IF(基礎データ!$B$4=6,LOOKUP(計算シート!B204,'源泉徴収(月額)'!$A$10:$A$350,'源泉徴収(月額)'!$J$10:$J$350),IF(基礎データ!$B$4=7,LOOKUP(計算シート!B204,'源泉徴収(月額)'!$A$10:$A$350,'源泉徴収(月額)'!$K$10:$K$350),0)))))))),0)</f>
        <v>0</v>
      </c>
    </row>
    <row r="205" spans="2:3">
      <c r="B205">
        <f ca="1">IF(AND('源泉徴収(月額)'!B212&lt;=基礎データ!$B$17,基礎データ!$B$17&lt;'源泉徴収(月額)'!C212),'源泉徴収(月額)'!A212,0)</f>
        <v>0</v>
      </c>
      <c r="C205">
        <f ca="1">IF(B205&gt;0,IF(基礎データ!$B$4=0,LOOKUP(計算シート!B205,'源泉徴収(月額)'!$A$10:$A$350,'源泉徴収(月額)'!$D$10:$D$350),IF(基礎データ!$B$4=1,LOOKUP(計算シート!B205,'源泉徴収(月額)'!$A$10:$A$350,'源泉徴収(月額)'!$E$10:$E$350),IF(基礎データ!$B$4=2,LOOKUP(計算シート!B205,'源泉徴収(月額)'!$A$10:$A$350,'源泉徴収(月額)'!$F$10:$F$350),IF(基礎データ!$B$4=3,LOOKUP(計算シート!B205,'源泉徴収(月額)'!$A$10:$A$350,'源泉徴収(月額)'!$G$10:$G$350),IF(基礎データ!$B$4=4,LOOKUP(計算シート!B205,'源泉徴収(月額)'!$A$10:$A$350,'源泉徴収(月額)'!$H$10:$H$350),IF(基礎データ!$B$4=5,LOOKUP(計算シート!B205,'源泉徴収(月額)'!$A$10:$A$350,'源泉徴収(月額)'!$I$10:$I$350),IF(基礎データ!$B$4=6,LOOKUP(計算シート!B205,'源泉徴収(月額)'!$A$10:$A$350,'源泉徴収(月額)'!$J$10:$J$350),IF(基礎データ!$B$4=7,LOOKUP(計算シート!B205,'源泉徴収(月額)'!$A$10:$A$350,'源泉徴収(月額)'!$K$10:$K$350),0)))))))),0)</f>
        <v>0</v>
      </c>
    </row>
    <row r="206" spans="2:3">
      <c r="B206">
        <f ca="1">IF(AND('源泉徴収(月額)'!B213&lt;=基礎データ!$B$17,基礎データ!$B$17&lt;'源泉徴収(月額)'!C213),'源泉徴収(月額)'!A213,0)</f>
        <v>0</v>
      </c>
      <c r="C206">
        <f ca="1">IF(B206&gt;0,IF(基礎データ!$B$4=0,LOOKUP(計算シート!B206,'源泉徴収(月額)'!$A$10:$A$350,'源泉徴収(月額)'!$D$10:$D$350),IF(基礎データ!$B$4=1,LOOKUP(計算シート!B206,'源泉徴収(月額)'!$A$10:$A$350,'源泉徴収(月額)'!$E$10:$E$350),IF(基礎データ!$B$4=2,LOOKUP(計算シート!B206,'源泉徴収(月額)'!$A$10:$A$350,'源泉徴収(月額)'!$F$10:$F$350),IF(基礎データ!$B$4=3,LOOKUP(計算シート!B206,'源泉徴収(月額)'!$A$10:$A$350,'源泉徴収(月額)'!$G$10:$G$350),IF(基礎データ!$B$4=4,LOOKUP(計算シート!B206,'源泉徴収(月額)'!$A$10:$A$350,'源泉徴収(月額)'!$H$10:$H$350),IF(基礎データ!$B$4=5,LOOKUP(計算シート!B206,'源泉徴収(月額)'!$A$10:$A$350,'源泉徴収(月額)'!$I$10:$I$350),IF(基礎データ!$B$4=6,LOOKUP(計算シート!B206,'源泉徴収(月額)'!$A$10:$A$350,'源泉徴収(月額)'!$J$10:$J$350),IF(基礎データ!$B$4=7,LOOKUP(計算シート!B206,'源泉徴収(月額)'!$A$10:$A$350,'源泉徴収(月額)'!$K$10:$K$350),0)))))))),0)</f>
        <v>0</v>
      </c>
    </row>
    <row r="207" spans="2:3">
      <c r="B207">
        <f ca="1">IF(AND('源泉徴収(月額)'!B214&lt;=基礎データ!$B$17,基礎データ!$B$17&lt;'源泉徴収(月額)'!C214),'源泉徴収(月額)'!A214,0)</f>
        <v>0</v>
      </c>
      <c r="C207">
        <f ca="1">IF(B207&gt;0,IF(基礎データ!$B$4=0,LOOKUP(計算シート!B207,'源泉徴収(月額)'!$A$10:$A$350,'源泉徴収(月額)'!$D$10:$D$350),IF(基礎データ!$B$4=1,LOOKUP(計算シート!B207,'源泉徴収(月額)'!$A$10:$A$350,'源泉徴収(月額)'!$E$10:$E$350),IF(基礎データ!$B$4=2,LOOKUP(計算シート!B207,'源泉徴収(月額)'!$A$10:$A$350,'源泉徴収(月額)'!$F$10:$F$350),IF(基礎データ!$B$4=3,LOOKUP(計算シート!B207,'源泉徴収(月額)'!$A$10:$A$350,'源泉徴収(月額)'!$G$10:$G$350),IF(基礎データ!$B$4=4,LOOKUP(計算シート!B207,'源泉徴収(月額)'!$A$10:$A$350,'源泉徴収(月額)'!$H$10:$H$350),IF(基礎データ!$B$4=5,LOOKUP(計算シート!B207,'源泉徴収(月額)'!$A$10:$A$350,'源泉徴収(月額)'!$I$10:$I$350),IF(基礎データ!$B$4=6,LOOKUP(計算シート!B207,'源泉徴収(月額)'!$A$10:$A$350,'源泉徴収(月額)'!$J$10:$J$350),IF(基礎データ!$B$4=7,LOOKUP(計算シート!B207,'源泉徴収(月額)'!$A$10:$A$350,'源泉徴収(月額)'!$K$10:$K$350),0)))))))),0)</f>
        <v>0</v>
      </c>
    </row>
    <row r="208" spans="2:3">
      <c r="B208">
        <f ca="1">IF(AND('源泉徴収(月額)'!B215&lt;=基礎データ!$B$17,基礎データ!$B$17&lt;'源泉徴収(月額)'!C215),'源泉徴収(月額)'!A215,0)</f>
        <v>0</v>
      </c>
      <c r="C208">
        <f ca="1">IF(B208&gt;0,IF(基礎データ!$B$4=0,LOOKUP(計算シート!B208,'源泉徴収(月額)'!$A$10:$A$350,'源泉徴収(月額)'!$D$10:$D$350),IF(基礎データ!$B$4=1,LOOKUP(計算シート!B208,'源泉徴収(月額)'!$A$10:$A$350,'源泉徴収(月額)'!$E$10:$E$350),IF(基礎データ!$B$4=2,LOOKUP(計算シート!B208,'源泉徴収(月額)'!$A$10:$A$350,'源泉徴収(月額)'!$F$10:$F$350),IF(基礎データ!$B$4=3,LOOKUP(計算シート!B208,'源泉徴収(月額)'!$A$10:$A$350,'源泉徴収(月額)'!$G$10:$G$350),IF(基礎データ!$B$4=4,LOOKUP(計算シート!B208,'源泉徴収(月額)'!$A$10:$A$350,'源泉徴収(月額)'!$H$10:$H$350),IF(基礎データ!$B$4=5,LOOKUP(計算シート!B208,'源泉徴収(月額)'!$A$10:$A$350,'源泉徴収(月額)'!$I$10:$I$350),IF(基礎データ!$B$4=6,LOOKUP(計算シート!B208,'源泉徴収(月額)'!$A$10:$A$350,'源泉徴収(月額)'!$J$10:$J$350),IF(基礎データ!$B$4=7,LOOKUP(計算シート!B208,'源泉徴収(月額)'!$A$10:$A$350,'源泉徴収(月額)'!$K$10:$K$350),0)))))))),0)</f>
        <v>0</v>
      </c>
    </row>
    <row r="209" spans="2:3">
      <c r="B209">
        <f ca="1">IF(AND('源泉徴収(月額)'!B216&lt;=基礎データ!$B$17,基礎データ!$B$17&lt;'源泉徴収(月額)'!C216),'源泉徴収(月額)'!A216,0)</f>
        <v>0</v>
      </c>
      <c r="C209">
        <f ca="1">IF(B209&gt;0,IF(基礎データ!$B$4=0,LOOKUP(計算シート!B209,'源泉徴収(月額)'!$A$10:$A$350,'源泉徴収(月額)'!$D$10:$D$350),IF(基礎データ!$B$4=1,LOOKUP(計算シート!B209,'源泉徴収(月額)'!$A$10:$A$350,'源泉徴収(月額)'!$E$10:$E$350),IF(基礎データ!$B$4=2,LOOKUP(計算シート!B209,'源泉徴収(月額)'!$A$10:$A$350,'源泉徴収(月額)'!$F$10:$F$350),IF(基礎データ!$B$4=3,LOOKUP(計算シート!B209,'源泉徴収(月額)'!$A$10:$A$350,'源泉徴収(月額)'!$G$10:$G$350),IF(基礎データ!$B$4=4,LOOKUP(計算シート!B209,'源泉徴収(月額)'!$A$10:$A$350,'源泉徴収(月額)'!$H$10:$H$350),IF(基礎データ!$B$4=5,LOOKUP(計算シート!B209,'源泉徴収(月額)'!$A$10:$A$350,'源泉徴収(月額)'!$I$10:$I$350),IF(基礎データ!$B$4=6,LOOKUP(計算シート!B209,'源泉徴収(月額)'!$A$10:$A$350,'源泉徴収(月額)'!$J$10:$J$350),IF(基礎データ!$B$4=7,LOOKUP(計算シート!B209,'源泉徴収(月額)'!$A$10:$A$350,'源泉徴収(月額)'!$K$10:$K$350),0)))))))),0)</f>
        <v>0</v>
      </c>
    </row>
    <row r="210" spans="2:3">
      <c r="B210">
        <f ca="1">IF(AND('源泉徴収(月額)'!B217&lt;=基礎データ!$B$17,基礎データ!$B$17&lt;'源泉徴収(月額)'!C217),'源泉徴収(月額)'!A217,0)</f>
        <v>0</v>
      </c>
      <c r="C210">
        <f ca="1">IF(B210&gt;0,IF(基礎データ!$B$4=0,LOOKUP(計算シート!B210,'源泉徴収(月額)'!$A$10:$A$350,'源泉徴収(月額)'!$D$10:$D$350),IF(基礎データ!$B$4=1,LOOKUP(計算シート!B210,'源泉徴収(月額)'!$A$10:$A$350,'源泉徴収(月額)'!$E$10:$E$350),IF(基礎データ!$B$4=2,LOOKUP(計算シート!B210,'源泉徴収(月額)'!$A$10:$A$350,'源泉徴収(月額)'!$F$10:$F$350),IF(基礎データ!$B$4=3,LOOKUP(計算シート!B210,'源泉徴収(月額)'!$A$10:$A$350,'源泉徴収(月額)'!$G$10:$G$350),IF(基礎データ!$B$4=4,LOOKUP(計算シート!B210,'源泉徴収(月額)'!$A$10:$A$350,'源泉徴収(月額)'!$H$10:$H$350),IF(基礎データ!$B$4=5,LOOKUP(計算シート!B210,'源泉徴収(月額)'!$A$10:$A$350,'源泉徴収(月額)'!$I$10:$I$350),IF(基礎データ!$B$4=6,LOOKUP(計算シート!B210,'源泉徴収(月額)'!$A$10:$A$350,'源泉徴収(月額)'!$J$10:$J$350),IF(基礎データ!$B$4=7,LOOKUP(計算シート!B210,'源泉徴収(月額)'!$A$10:$A$350,'源泉徴収(月額)'!$K$10:$K$350),0)))))))),0)</f>
        <v>0</v>
      </c>
    </row>
    <row r="211" spans="2:3">
      <c r="B211">
        <f ca="1">IF(AND('源泉徴収(月額)'!B218&lt;=基礎データ!$B$17,基礎データ!$B$17&lt;'源泉徴収(月額)'!C218),'源泉徴収(月額)'!A218,0)</f>
        <v>0</v>
      </c>
      <c r="C211">
        <f ca="1">IF(B211&gt;0,IF(基礎データ!$B$4=0,LOOKUP(計算シート!B211,'源泉徴収(月額)'!$A$10:$A$350,'源泉徴収(月額)'!$D$10:$D$350),IF(基礎データ!$B$4=1,LOOKUP(計算シート!B211,'源泉徴収(月額)'!$A$10:$A$350,'源泉徴収(月額)'!$E$10:$E$350),IF(基礎データ!$B$4=2,LOOKUP(計算シート!B211,'源泉徴収(月額)'!$A$10:$A$350,'源泉徴収(月額)'!$F$10:$F$350),IF(基礎データ!$B$4=3,LOOKUP(計算シート!B211,'源泉徴収(月額)'!$A$10:$A$350,'源泉徴収(月額)'!$G$10:$G$350),IF(基礎データ!$B$4=4,LOOKUP(計算シート!B211,'源泉徴収(月額)'!$A$10:$A$350,'源泉徴収(月額)'!$H$10:$H$350),IF(基礎データ!$B$4=5,LOOKUP(計算シート!B211,'源泉徴収(月額)'!$A$10:$A$350,'源泉徴収(月額)'!$I$10:$I$350),IF(基礎データ!$B$4=6,LOOKUP(計算シート!B211,'源泉徴収(月額)'!$A$10:$A$350,'源泉徴収(月額)'!$J$10:$J$350),IF(基礎データ!$B$4=7,LOOKUP(計算シート!B211,'源泉徴収(月額)'!$A$10:$A$350,'源泉徴収(月額)'!$K$10:$K$350),0)))))))),0)</f>
        <v>0</v>
      </c>
    </row>
    <row r="212" spans="2:3">
      <c r="B212">
        <f ca="1">IF(AND('源泉徴収(月額)'!B219&lt;=基礎データ!$B$17,基礎データ!$B$17&lt;'源泉徴収(月額)'!C219),'源泉徴収(月額)'!A219,0)</f>
        <v>0</v>
      </c>
      <c r="C212">
        <f ca="1">IF(B212&gt;0,IF(基礎データ!$B$4=0,LOOKUP(計算シート!B212,'源泉徴収(月額)'!$A$10:$A$350,'源泉徴収(月額)'!$D$10:$D$350),IF(基礎データ!$B$4=1,LOOKUP(計算シート!B212,'源泉徴収(月額)'!$A$10:$A$350,'源泉徴収(月額)'!$E$10:$E$350),IF(基礎データ!$B$4=2,LOOKUP(計算シート!B212,'源泉徴収(月額)'!$A$10:$A$350,'源泉徴収(月額)'!$F$10:$F$350),IF(基礎データ!$B$4=3,LOOKUP(計算シート!B212,'源泉徴収(月額)'!$A$10:$A$350,'源泉徴収(月額)'!$G$10:$G$350),IF(基礎データ!$B$4=4,LOOKUP(計算シート!B212,'源泉徴収(月額)'!$A$10:$A$350,'源泉徴収(月額)'!$H$10:$H$350),IF(基礎データ!$B$4=5,LOOKUP(計算シート!B212,'源泉徴収(月額)'!$A$10:$A$350,'源泉徴収(月額)'!$I$10:$I$350),IF(基礎データ!$B$4=6,LOOKUP(計算シート!B212,'源泉徴収(月額)'!$A$10:$A$350,'源泉徴収(月額)'!$J$10:$J$350),IF(基礎データ!$B$4=7,LOOKUP(計算シート!B212,'源泉徴収(月額)'!$A$10:$A$350,'源泉徴収(月額)'!$K$10:$K$350),0)))))))),0)</f>
        <v>0</v>
      </c>
    </row>
    <row r="213" spans="2:3">
      <c r="B213">
        <f ca="1">IF(AND('源泉徴収(月額)'!B220&lt;=基礎データ!$B$17,基礎データ!$B$17&lt;'源泉徴収(月額)'!C220),'源泉徴収(月額)'!A220,0)</f>
        <v>0</v>
      </c>
      <c r="C213">
        <f ca="1">IF(B213&gt;0,IF(基礎データ!$B$4=0,LOOKUP(計算シート!B213,'源泉徴収(月額)'!$A$10:$A$350,'源泉徴収(月額)'!$D$10:$D$350),IF(基礎データ!$B$4=1,LOOKUP(計算シート!B213,'源泉徴収(月額)'!$A$10:$A$350,'源泉徴収(月額)'!$E$10:$E$350),IF(基礎データ!$B$4=2,LOOKUP(計算シート!B213,'源泉徴収(月額)'!$A$10:$A$350,'源泉徴収(月額)'!$F$10:$F$350),IF(基礎データ!$B$4=3,LOOKUP(計算シート!B213,'源泉徴収(月額)'!$A$10:$A$350,'源泉徴収(月額)'!$G$10:$G$350),IF(基礎データ!$B$4=4,LOOKUP(計算シート!B213,'源泉徴収(月額)'!$A$10:$A$350,'源泉徴収(月額)'!$H$10:$H$350),IF(基礎データ!$B$4=5,LOOKUP(計算シート!B213,'源泉徴収(月額)'!$A$10:$A$350,'源泉徴収(月額)'!$I$10:$I$350),IF(基礎データ!$B$4=6,LOOKUP(計算シート!B213,'源泉徴収(月額)'!$A$10:$A$350,'源泉徴収(月額)'!$J$10:$J$350),IF(基礎データ!$B$4=7,LOOKUP(計算シート!B213,'源泉徴収(月額)'!$A$10:$A$350,'源泉徴収(月額)'!$K$10:$K$350),0)))))))),0)</f>
        <v>0</v>
      </c>
    </row>
    <row r="214" spans="2:3">
      <c r="B214">
        <f ca="1">IF(AND('源泉徴収(月額)'!B221&lt;=基礎データ!$B$17,基礎データ!$B$17&lt;'源泉徴収(月額)'!C221),'源泉徴収(月額)'!A221,0)</f>
        <v>0</v>
      </c>
      <c r="C214">
        <f ca="1">IF(B214&gt;0,IF(基礎データ!$B$4=0,LOOKUP(計算シート!B214,'源泉徴収(月額)'!$A$10:$A$350,'源泉徴収(月額)'!$D$10:$D$350),IF(基礎データ!$B$4=1,LOOKUP(計算シート!B214,'源泉徴収(月額)'!$A$10:$A$350,'源泉徴収(月額)'!$E$10:$E$350),IF(基礎データ!$B$4=2,LOOKUP(計算シート!B214,'源泉徴収(月額)'!$A$10:$A$350,'源泉徴収(月額)'!$F$10:$F$350),IF(基礎データ!$B$4=3,LOOKUP(計算シート!B214,'源泉徴収(月額)'!$A$10:$A$350,'源泉徴収(月額)'!$G$10:$G$350),IF(基礎データ!$B$4=4,LOOKUP(計算シート!B214,'源泉徴収(月額)'!$A$10:$A$350,'源泉徴収(月額)'!$H$10:$H$350),IF(基礎データ!$B$4=5,LOOKUP(計算シート!B214,'源泉徴収(月額)'!$A$10:$A$350,'源泉徴収(月額)'!$I$10:$I$350),IF(基礎データ!$B$4=6,LOOKUP(計算シート!B214,'源泉徴収(月額)'!$A$10:$A$350,'源泉徴収(月額)'!$J$10:$J$350),IF(基礎データ!$B$4=7,LOOKUP(計算シート!B214,'源泉徴収(月額)'!$A$10:$A$350,'源泉徴収(月額)'!$K$10:$K$350),0)))))))),0)</f>
        <v>0</v>
      </c>
    </row>
    <row r="215" spans="2:3">
      <c r="B215">
        <f ca="1">IF(AND('源泉徴収(月額)'!B222&lt;=基礎データ!$B$17,基礎データ!$B$17&lt;'源泉徴収(月額)'!C222),'源泉徴収(月額)'!A222,0)</f>
        <v>0</v>
      </c>
      <c r="C215">
        <f ca="1">IF(B215&gt;0,IF(基礎データ!$B$4=0,LOOKUP(計算シート!B215,'源泉徴収(月額)'!$A$10:$A$350,'源泉徴収(月額)'!$D$10:$D$350),IF(基礎データ!$B$4=1,LOOKUP(計算シート!B215,'源泉徴収(月額)'!$A$10:$A$350,'源泉徴収(月額)'!$E$10:$E$350),IF(基礎データ!$B$4=2,LOOKUP(計算シート!B215,'源泉徴収(月額)'!$A$10:$A$350,'源泉徴収(月額)'!$F$10:$F$350),IF(基礎データ!$B$4=3,LOOKUP(計算シート!B215,'源泉徴収(月額)'!$A$10:$A$350,'源泉徴収(月額)'!$G$10:$G$350),IF(基礎データ!$B$4=4,LOOKUP(計算シート!B215,'源泉徴収(月額)'!$A$10:$A$350,'源泉徴収(月額)'!$H$10:$H$350),IF(基礎データ!$B$4=5,LOOKUP(計算シート!B215,'源泉徴収(月額)'!$A$10:$A$350,'源泉徴収(月額)'!$I$10:$I$350),IF(基礎データ!$B$4=6,LOOKUP(計算シート!B215,'源泉徴収(月額)'!$A$10:$A$350,'源泉徴収(月額)'!$J$10:$J$350),IF(基礎データ!$B$4=7,LOOKUP(計算シート!B215,'源泉徴収(月額)'!$A$10:$A$350,'源泉徴収(月額)'!$K$10:$K$350),0)))))))),0)</f>
        <v>0</v>
      </c>
    </row>
    <row r="216" spans="2:3">
      <c r="B216">
        <f ca="1">IF(AND('源泉徴収(月額)'!B223&lt;=基礎データ!$B$17,基礎データ!$B$17&lt;'源泉徴収(月額)'!C223),'源泉徴収(月額)'!A223,0)</f>
        <v>0</v>
      </c>
      <c r="C216">
        <f ca="1">IF(B216&gt;0,IF(基礎データ!$B$4=0,LOOKUP(計算シート!B216,'源泉徴収(月額)'!$A$10:$A$350,'源泉徴収(月額)'!$D$10:$D$350),IF(基礎データ!$B$4=1,LOOKUP(計算シート!B216,'源泉徴収(月額)'!$A$10:$A$350,'源泉徴収(月額)'!$E$10:$E$350),IF(基礎データ!$B$4=2,LOOKUP(計算シート!B216,'源泉徴収(月額)'!$A$10:$A$350,'源泉徴収(月額)'!$F$10:$F$350),IF(基礎データ!$B$4=3,LOOKUP(計算シート!B216,'源泉徴収(月額)'!$A$10:$A$350,'源泉徴収(月額)'!$G$10:$G$350),IF(基礎データ!$B$4=4,LOOKUP(計算シート!B216,'源泉徴収(月額)'!$A$10:$A$350,'源泉徴収(月額)'!$H$10:$H$350),IF(基礎データ!$B$4=5,LOOKUP(計算シート!B216,'源泉徴収(月額)'!$A$10:$A$350,'源泉徴収(月額)'!$I$10:$I$350),IF(基礎データ!$B$4=6,LOOKUP(計算シート!B216,'源泉徴収(月額)'!$A$10:$A$350,'源泉徴収(月額)'!$J$10:$J$350),IF(基礎データ!$B$4=7,LOOKUP(計算シート!B216,'源泉徴収(月額)'!$A$10:$A$350,'源泉徴収(月額)'!$K$10:$K$350),0)))))))),0)</f>
        <v>0</v>
      </c>
    </row>
    <row r="217" spans="2:3">
      <c r="B217">
        <f ca="1">IF(AND('源泉徴収(月額)'!B224&lt;=基礎データ!$B$17,基礎データ!$B$17&lt;'源泉徴収(月額)'!C224),'源泉徴収(月額)'!A224,0)</f>
        <v>0</v>
      </c>
      <c r="C217">
        <f ca="1">IF(B217&gt;0,IF(基礎データ!$B$4=0,LOOKUP(計算シート!B217,'源泉徴収(月額)'!$A$10:$A$350,'源泉徴収(月額)'!$D$10:$D$350),IF(基礎データ!$B$4=1,LOOKUP(計算シート!B217,'源泉徴収(月額)'!$A$10:$A$350,'源泉徴収(月額)'!$E$10:$E$350),IF(基礎データ!$B$4=2,LOOKUP(計算シート!B217,'源泉徴収(月額)'!$A$10:$A$350,'源泉徴収(月額)'!$F$10:$F$350),IF(基礎データ!$B$4=3,LOOKUP(計算シート!B217,'源泉徴収(月額)'!$A$10:$A$350,'源泉徴収(月額)'!$G$10:$G$350),IF(基礎データ!$B$4=4,LOOKUP(計算シート!B217,'源泉徴収(月額)'!$A$10:$A$350,'源泉徴収(月額)'!$H$10:$H$350),IF(基礎データ!$B$4=5,LOOKUP(計算シート!B217,'源泉徴収(月額)'!$A$10:$A$350,'源泉徴収(月額)'!$I$10:$I$350),IF(基礎データ!$B$4=6,LOOKUP(計算シート!B217,'源泉徴収(月額)'!$A$10:$A$350,'源泉徴収(月額)'!$J$10:$J$350),IF(基礎データ!$B$4=7,LOOKUP(計算シート!B217,'源泉徴収(月額)'!$A$10:$A$350,'源泉徴収(月額)'!$K$10:$K$350),0)))))))),0)</f>
        <v>0</v>
      </c>
    </row>
    <row r="218" spans="2:3">
      <c r="B218">
        <f ca="1">IF(AND('源泉徴収(月額)'!B225&lt;=基礎データ!$B$17,基礎データ!$B$17&lt;'源泉徴収(月額)'!C225),'源泉徴収(月額)'!A225,0)</f>
        <v>0</v>
      </c>
      <c r="C218">
        <f ca="1">IF(B218&gt;0,IF(基礎データ!$B$4=0,LOOKUP(計算シート!B218,'源泉徴収(月額)'!$A$10:$A$350,'源泉徴収(月額)'!$D$10:$D$350),IF(基礎データ!$B$4=1,LOOKUP(計算シート!B218,'源泉徴収(月額)'!$A$10:$A$350,'源泉徴収(月額)'!$E$10:$E$350),IF(基礎データ!$B$4=2,LOOKUP(計算シート!B218,'源泉徴収(月額)'!$A$10:$A$350,'源泉徴収(月額)'!$F$10:$F$350),IF(基礎データ!$B$4=3,LOOKUP(計算シート!B218,'源泉徴収(月額)'!$A$10:$A$350,'源泉徴収(月額)'!$G$10:$G$350),IF(基礎データ!$B$4=4,LOOKUP(計算シート!B218,'源泉徴収(月額)'!$A$10:$A$350,'源泉徴収(月額)'!$H$10:$H$350),IF(基礎データ!$B$4=5,LOOKUP(計算シート!B218,'源泉徴収(月額)'!$A$10:$A$350,'源泉徴収(月額)'!$I$10:$I$350),IF(基礎データ!$B$4=6,LOOKUP(計算シート!B218,'源泉徴収(月額)'!$A$10:$A$350,'源泉徴収(月額)'!$J$10:$J$350),IF(基礎データ!$B$4=7,LOOKUP(計算シート!B218,'源泉徴収(月額)'!$A$10:$A$350,'源泉徴収(月額)'!$K$10:$K$350),0)))))))),0)</f>
        <v>0</v>
      </c>
    </row>
    <row r="219" spans="2:3">
      <c r="B219">
        <f ca="1">IF(AND('源泉徴収(月額)'!B226&lt;=基礎データ!$B$17,基礎データ!$B$17&lt;'源泉徴収(月額)'!C226),'源泉徴収(月額)'!A226,0)</f>
        <v>0</v>
      </c>
      <c r="C219">
        <f ca="1">IF(B219&gt;0,IF(基礎データ!$B$4=0,LOOKUP(計算シート!B219,'源泉徴収(月額)'!$A$10:$A$350,'源泉徴収(月額)'!$D$10:$D$350),IF(基礎データ!$B$4=1,LOOKUP(計算シート!B219,'源泉徴収(月額)'!$A$10:$A$350,'源泉徴収(月額)'!$E$10:$E$350),IF(基礎データ!$B$4=2,LOOKUP(計算シート!B219,'源泉徴収(月額)'!$A$10:$A$350,'源泉徴収(月額)'!$F$10:$F$350),IF(基礎データ!$B$4=3,LOOKUP(計算シート!B219,'源泉徴収(月額)'!$A$10:$A$350,'源泉徴収(月額)'!$G$10:$G$350),IF(基礎データ!$B$4=4,LOOKUP(計算シート!B219,'源泉徴収(月額)'!$A$10:$A$350,'源泉徴収(月額)'!$H$10:$H$350),IF(基礎データ!$B$4=5,LOOKUP(計算シート!B219,'源泉徴収(月額)'!$A$10:$A$350,'源泉徴収(月額)'!$I$10:$I$350),IF(基礎データ!$B$4=6,LOOKUP(計算シート!B219,'源泉徴収(月額)'!$A$10:$A$350,'源泉徴収(月額)'!$J$10:$J$350),IF(基礎データ!$B$4=7,LOOKUP(計算シート!B219,'源泉徴収(月額)'!$A$10:$A$350,'源泉徴収(月額)'!$K$10:$K$350),0)))))))),0)</f>
        <v>0</v>
      </c>
    </row>
    <row r="220" spans="2:3">
      <c r="B220">
        <f ca="1">IF(AND('源泉徴収(月額)'!B227&lt;=基礎データ!$B$17,基礎データ!$B$17&lt;'源泉徴収(月額)'!C227),'源泉徴収(月額)'!A227,0)</f>
        <v>0</v>
      </c>
      <c r="C220">
        <f ca="1">IF(B220&gt;0,IF(基礎データ!$B$4=0,LOOKUP(計算シート!B220,'源泉徴収(月額)'!$A$10:$A$350,'源泉徴収(月額)'!$D$10:$D$350),IF(基礎データ!$B$4=1,LOOKUP(計算シート!B220,'源泉徴収(月額)'!$A$10:$A$350,'源泉徴収(月額)'!$E$10:$E$350),IF(基礎データ!$B$4=2,LOOKUP(計算シート!B220,'源泉徴収(月額)'!$A$10:$A$350,'源泉徴収(月額)'!$F$10:$F$350),IF(基礎データ!$B$4=3,LOOKUP(計算シート!B220,'源泉徴収(月額)'!$A$10:$A$350,'源泉徴収(月額)'!$G$10:$G$350),IF(基礎データ!$B$4=4,LOOKUP(計算シート!B220,'源泉徴収(月額)'!$A$10:$A$350,'源泉徴収(月額)'!$H$10:$H$350),IF(基礎データ!$B$4=5,LOOKUP(計算シート!B220,'源泉徴収(月額)'!$A$10:$A$350,'源泉徴収(月額)'!$I$10:$I$350),IF(基礎データ!$B$4=6,LOOKUP(計算シート!B220,'源泉徴収(月額)'!$A$10:$A$350,'源泉徴収(月額)'!$J$10:$J$350),IF(基礎データ!$B$4=7,LOOKUP(計算シート!B220,'源泉徴収(月額)'!$A$10:$A$350,'源泉徴収(月額)'!$K$10:$K$350),0)))))))),0)</f>
        <v>0</v>
      </c>
    </row>
    <row r="221" spans="2:3">
      <c r="B221">
        <f ca="1">IF(AND('源泉徴収(月額)'!B228&lt;=基礎データ!$B$17,基礎データ!$B$17&lt;'源泉徴収(月額)'!C228),'源泉徴収(月額)'!A228,0)</f>
        <v>0</v>
      </c>
      <c r="C221">
        <f ca="1">IF(B221&gt;0,IF(基礎データ!$B$4=0,LOOKUP(計算シート!B221,'源泉徴収(月額)'!$A$10:$A$350,'源泉徴収(月額)'!$D$10:$D$350),IF(基礎データ!$B$4=1,LOOKUP(計算シート!B221,'源泉徴収(月額)'!$A$10:$A$350,'源泉徴収(月額)'!$E$10:$E$350),IF(基礎データ!$B$4=2,LOOKUP(計算シート!B221,'源泉徴収(月額)'!$A$10:$A$350,'源泉徴収(月額)'!$F$10:$F$350),IF(基礎データ!$B$4=3,LOOKUP(計算シート!B221,'源泉徴収(月額)'!$A$10:$A$350,'源泉徴収(月額)'!$G$10:$G$350),IF(基礎データ!$B$4=4,LOOKUP(計算シート!B221,'源泉徴収(月額)'!$A$10:$A$350,'源泉徴収(月額)'!$H$10:$H$350),IF(基礎データ!$B$4=5,LOOKUP(計算シート!B221,'源泉徴収(月額)'!$A$10:$A$350,'源泉徴収(月額)'!$I$10:$I$350),IF(基礎データ!$B$4=6,LOOKUP(計算シート!B221,'源泉徴収(月額)'!$A$10:$A$350,'源泉徴収(月額)'!$J$10:$J$350),IF(基礎データ!$B$4=7,LOOKUP(計算シート!B221,'源泉徴収(月額)'!$A$10:$A$350,'源泉徴収(月額)'!$K$10:$K$350),0)))))))),0)</f>
        <v>0</v>
      </c>
    </row>
    <row r="222" spans="2:3">
      <c r="B222">
        <f ca="1">IF(AND('源泉徴収(月額)'!B229&lt;=基礎データ!$B$17,基礎データ!$B$17&lt;'源泉徴収(月額)'!C229),'源泉徴収(月額)'!A229,0)</f>
        <v>0</v>
      </c>
      <c r="C222">
        <f ca="1">IF(B222&gt;0,IF(基礎データ!$B$4=0,LOOKUP(計算シート!B222,'源泉徴収(月額)'!$A$10:$A$350,'源泉徴収(月額)'!$D$10:$D$350),IF(基礎データ!$B$4=1,LOOKUP(計算シート!B222,'源泉徴収(月額)'!$A$10:$A$350,'源泉徴収(月額)'!$E$10:$E$350),IF(基礎データ!$B$4=2,LOOKUP(計算シート!B222,'源泉徴収(月額)'!$A$10:$A$350,'源泉徴収(月額)'!$F$10:$F$350),IF(基礎データ!$B$4=3,LOOKUP(計算シート!B222,'源泉徴収(月額)'!$A$10:$A$350,'源泉徴収(月額)'!$G$10:$G$350),IF(基礎データ!$B$4=4,LOOKUP(計算シート!B222,'源泉徴収(月額)'!$A$10:$A$350,'源泉徴収(月額)'!$H$10:$H$350),IF(基礎データ!$B$4=5,LOOKUP(計算シート!B222,'源泉徴収(月額)'!$A$10:$A$350,'源泉徴収(月額)'!$I$10:$I$350),IF(基礎データ!$B$4=6,LOOKUP(計算シート!B222,'源泉徴収(月額)'!$A$10:$A$350,'源泉徴収(月額)'!$J$10:$J$350),IF(基礎データ!$B$4=7,LOOKUP(計算シート!B222,'源泉徴収(月額)'!$A$10:$A$350,'源泉徴収(月額)'!$K$10:$K$350),0)))))))),0)</f>
        <v>0</v>
      </c>
    </row>
    <row r="223" spans="2:3">
      <c r="B223">
        <f ca="1">IF(AND('源泉徴収(月額)'!B230&lt;=基礎データ!$B$17,基礎データ!$B$17&lt;'源泉徴収(月額)'!C230),'源泉徴収(月額)'!A230,0)</f>
        <v>0</v>
      </c>
      <c r="C223">
        <f ca="1">IF(B223&gt;0,IF(基礎データ!$B$4=0,LOOKUP(計算シート!B223,'源泉徴収(月額)'!$A$10:$A$350,'源泉徴収(月額)'!$D$10:$D$350),IF(基礎データ!$B$4=1,LOOKUP(計算シート!B223,'源泉徴収(月額)'!$A$10:$A$350,'源泉徴収(月額)'!$E$10:$E$350),IF(基礎データ!$B$4=2,LOOKUP(計算シート!B223,'源泉徴収(月額)'!$A$10:$A$350,'源泉徴収(月額)'!$F$10:$F$350),IF(基礎データ!$B$4=3,LOOKUP(計算シート!B223,'源泉徴収(月額)'!$A$10:$A$350,'源泉徴収(月額)'!$G$10:$G$350),IF(基礎データ!$B$4=4,LOOKUP(計算シート!B223,'源泉徴収(月額)'!$A$10:$A$350,'源泉徴収(月額)'!$H$10:$H$350),IF(基礎データ!$B$4=5,LOOKUP(計算シート!B223,'源泉徴収(月額)'!$A$10:$A$350,'源泉徴収(月額)'!$I$10:$I$350),IF(基礎データ!$B$4=6,LOOKUP(計算シート!B223,'源泉徴収(月額)'!$A$10:$A$350,'源泉徴収(月額)'!$J$10:$J$350),IF(基礎データ!$B$4=7,LOOKUP(計算シート!B223,'源泉徴収(月額)'!$A$10:$A$350,'源泉徴収(月額)'!$K$10:$K$350),0)))))))),0)</f>
        <v>0</v>
      </c>
    </row>
    <row r="224" spans="2:3">
      <c r="B224">
        <f ca="1">IF(AND('源泉徴収(月額)'!B231&lt;=基礎データ!$B$17,基礎データ!$B$17&lt;'源泉徴収(月額)'!C231),'源泉徴収(月額)'!A231,0)</f>
        <v>0</v>
      </c>
      <c r="C224">
        <f ca="1">IF(B224&gt;0,IF(基礎データ!$B$4=0,LOOKUP(計算シート!B224,'源泉徴収(月額)'!$A$10:$A$350,'源泉徴収(月額)'!$D$10:$D$350),IF(基礎データ!$B$4=1,LOOKUP(計算シート!B224,'源泉徴収(月額)'!$A$10:$A$350,'源泉徴収(月額)'!$E$10:$E$350),IF(基礎データ!$B$4=2,LOOKUP(計算シート!B224,'源泉徴収(月額)'!$A$10:$A$350,'源泉徴収(月額)'!$F$10:$F$350),IF(基礎データ!$B$4=3,LOOKUP(計算シート!B224,'源泉徴収(月額)'!$A$10:$A$350,'源泉徴収(月額)'!$G$10:$G$350),IF(基礎データ!$B$4=4,LOOKUP(計算シート!B224,'源泉徴収(月額)'!$A$10:$A$350,'源泉徴収(月額)'!$H$10:$H$350),IF(基礎データ!$B$4=5,LOOKUP(計算シート!B224,'源泉徴収(月額)'!$A$10:$A$350,'源泉徴収(月額)'!$I$10:$I$350),IF(基礎データ!$B$4=6,LOOKUP(計算シート!B224,'源泉徴収(月額)'!$A$10:$A$350,'源泉徴収(月額)'!$J$10:$J$350),IF(基礎データ!$B$4=7,LOOKUP(計算シート!B224,'源泉徴収(月額)'!$A$10:$A$350,'源泉徴収(月額)'!$K$10:$K$350),0)))))))),0)</f>
        <v>0</v>
      </c>
    </row>
    <row r="225" spans="2:3">
      <c r="B225">
        <f ca="1">IF(AND('源泉徴収(月額)'!B232&lt;=基礎データ!$B$17,基礎データ!$B$17&lt;'源泉徴収(月額)'!C232),'源泉徴収(月額)'!A232,0)</f>
        <v>0</v>
      </c>
      <c r="C225">
        <f ca="1">IF(B225&gt;0,IF(基礎データ!$B$4=0,LOOKUP(計算シート!B225,'源泉徴収(月額)'!$A$10:$A$350,'源泉徴収(月額)'!$D$10:$D$350),IF(基礎データ!$B$4=1,LOOKUP(計算シート!B225,'源泉徴収(月額)'!$A$10:$A$350,'源泉徴収(月額)'!$E$10:$E$350),IF(基礎データ!$B$4=2,LOOKUP(計算シート!B225,'源泉徴収(月額)'!$A$10:$A$350,'源泉徴収(月額)'!$F$10:$F$350),IF(基礎データ!$B$4=3,LOOKUP(計算シート!B225,'源泉徴収(月額)'!$A$10:$A$350,'源泉徴収(月額)'!$G$10:$G$350),IF(基礎データ!$B$4=4,LOOKUP(計算シート!B225,'源泉徴収(月額)'!$A$10:$A$350,'源泉徴収(月額)'!$H$10:$H$350),IF(基礎データ!$B$4=5,LOOKUP(計算シート!B225,'源泉徴収(月額)'!$A$10:$A$350,'源泉徴収(月額)'!$I$10:$I$350),IF(基礎データ!$B$4=6,LOOKUP(計算シート!B225,'源泉徴収(月額)'!$A$10:$A$350,'源泉徴収(月額)'!$J$10:$J$350),IF(基礎データ!$B$4=7,LOOKUP(計算シート!B225,'源泉徴収(月額)'!$A$10:$A$350,'源泉徴収(月額)'!$K$10:$K$350),0)))))))),0)</f>
        <v>0</v>
      </c>
    </row>
    <row r="226" spans="2:3">
      <c r="B226">
        <f ca="1">IF(AND('源泉徴収(月額)'!B233&lt;=基礎データ!$B$17,基礎データ!$B$17&lt;'源泉徴収(月額)'!C233),'源泉徴収(月額)'!A233,0)</f>
        <v>0</v>
      </c>
      <c r="C226">
        <f ca="1">IF(B226&gt;0,IF(基礎データ!$B$4=0,LOOKUP(計算シート!B226,'源泉徴収(月額)'!$A$10:$A$350,'源泉徴収(月額)'!$D$10:$D$350),IF(基礎データ!$B$4=1,LOOKUP(計算シート!B226,'源泉徴収(月額)'!$A$10:$A$350,'源泉徴収(月額)'!$E$10:$E$350),IF(基礎データ!$B$4=2,LOOKUP(計算シート!B226,'源泉徴収(月額)'!$A$10:$A$350,'源泉徴収(月額)'!$F$10:$F$350),IF(基礎データ!$B$4=3,LOOKUP(計算シート!B226,'源泉徴収(月額)'!$A$10:$A$350,'源泉徴収(月額)'!$G$10:$G$350),IF(基礎データ!$B$4=4,LOOKUP(計算シート!B226,'源泉徴収(月額)'!$A$10:$A$350,'源泉徴収(月額)'!$H$10:$H$350),IF(基礎データ!$B$4=5,LOOKUP(計算シート!B226,'源泉徴収(月額)'!$A$10:$A$350,'源泉徴収(月額)'!$I$10:$I$350),IF(基礎データ!$B$4=6,LOOKUP(計算シート!B226,'源泉徴収(月額)'!$A$10:$A$350,'源泉徴収(月額)'!$J$10:$J$350),IF(基礎データ!$B$4=7,LOOKUP(計算シート!B226,'源泉徴収(月額)'!$A$10:$A$350,'源泉徴収(月額)'!$K$10:$K$350),0)))))))),0)</f>
        <v>0</v>
      </c>
    </row>
    <row r="227" spans="2:3">
      <c r="B227">
        <f ca="1">IF(AND('源泉徴収(月額)'!B234&lt;=基礎データ!$B$17,基礎データ!$B$17&lt;'源泉徴収(月額)'!C234),'源泉徴収(月額)'!A234,0)</f>
        <v>0</v>
      </c>
      <c r="C227">
        <f ca="1">IF(B227&gt;0,IF(基礎データ!$B$4=0,LOOKUP(計算シート!B227,'源泉徴収(月額)'!$A$10:$A$350,'源泉徴収(月額)'!$D$10:$D$350),IF(基礎データ!$B$4=1,LOOKUP(計算シート!B227,'源泉徴収(月額)'!$A$10:$A$350,'源泉徴収(月額)'!$E$10:$E$350),IF(基礎データ!$B$4=2,LOOKUP(計算シート!B227,'源泉徴収(月額)'!$A$10:$A$350,'源泉徴収(月額)'!$F$10:$F$350),IF(基礎データ!$B$4=3,LOOKUP(計算シート!B227,'源泉徴収(月額)'!$A$10:$A$350,'源泉徴収(月額)'!$G$10:$G$350),IF(基礎データ!$B$4=4,LOOKUP(計算シート!B227,'源泉徴収(月額)'!$A$10:$A$350,'源泉徴収(月額)'!$H$10:$H$350),IF(基礎データ!$B$4=5,LOOKUP(計算シート!B227,'源泉徴収(月額)'!$A$10:$A$350,'源泉徴収(月額)'!$I$10:$I$350),IF(基礎データ!$B$4=6,LOOKUP(計算シート!B227,'源泉徴収(月額)'!$A$10:$A$350,'源泉徴収(月額)'!$J$10:$J$350),IF(基礎データ!$B$4=7,LOOKUP(計算シート!B227,'源泉徴収(月額)'!$A$10:$A$350,'源泉徴収(月額)'!$K$10:$K$350),0)))))))),0)</f>
        <v>0</v>
      </c>
    </row>
    <row r="228" spans="2:3">
      <c r="B228">
        <f ca="1">IF(AND('源泉徴収(月額)'!B235&lt;=基礎データ!$B$17,基礎データ!$B$17&lt;'源泉徴収(月額)'!C235),'源泉徴収(月額)'!A235,0)</f>
        <v>0</v>
      </c>
      <c r="C228">
        <f ca="1">IF(B228&gt;0,IF(基礎データ!$B$4=0,LOOKUP(計算シート!B228,'源泉徴収(月額)'!$A$10:$A$350,'源泉徴収(月額)'!$D$10:$D$350),IF(基礎データ!$B$4=1,LOOKUP(計算シート!B228,'源泉徴収(月額)'!$A$10:$A$350,'源泉徴収(月額)'!$E$10:$E$350),IF(基礎データ!$B$4=2,LOOKUP(計算シート!B228,'源泉徴収(月額)'!$A$10:$A$350,'源泉徴収(月額)'!$F$10:$F$350),IF(基礎データ!$B$4=3,LOOKUP(計算シート!B228,'源泉徴収(月額)'!$A$10:$A$350,'源泉徴収(月額)'!$G$10:$G$350),IF(基礎データ!$B$4=4,LOOKUP(計算シート!B228,'源泉徴収(月額)'!$A$10:$A$350,'源泉徴収(月額)'!$H$10:$H$350),IF(基礎データ!$B$4=5,LOOKUP(計算シート!B228,'源泉徴収(月額)'!$A$10:$A$350,'源泉徴収(月額)'!$I$10:$I$350),IF(基礎データ!$B$4=6,LOOKUP(計算シート!B228,'源泉徴収(月額)'!$A$10:$A$350,'源泉徴収(月額)'!$J$10:$J$350),IF(基礎データ!$B$4=7,LOOKUP(計算シート!B228,'源泉徴収(月額)'!$A$10:$A$350,'源泉徴収(月額)'!$K$10:$K$350),0)))))))),0)</f>
        <v>0</v>
      </c>
    </row>
    <row r="229" spans="2:3">
      <c r="B229">
        <f ca="1">IF(AND('源泉徴収(月額)'!B236&lt;=基礎データ!$B$17,基礎データ!$B$17&lt;'源泉徴収(月額)'!C236),'源泉徴収(月額)'!A236,0)</f>
        <v>0</v>
      </c>
      <c r="C229">
        <f ca="1">IF(B229&gt;0,IF(基礎データ!$B$4=0,LOOKUP(計算シート!B229,'源泉徴収(月額)'!$A$10:$A$350,'源泉徴収(月額)'!$D$10:$D$350),IF(基礎データ!$B$4=1,LOOKUP(計算シート!B229,'源泉徴収(月額)'!$A$10:$A$350,'源泉徴収(月額)'!$E$10:$E$350),IF(基礎データ!$B$4=2,LOOKUP(計算シート!B229,'源泉徴収(月額)'!$A$10:$A$350,'源泉徴収(月額)'!$F$10:$F$350),IF(基礎データ!$B$4=3,LOOKUP(計算シート!B229,'源泉徴収(月額)'!$A$10:$A$350,'源泉徴収(月額)'!$G$10:$G$350),IF(基礎データ!$B$4=4,LOOKUP(計算シート!B229,'源泉徴収(月額)'!$A$10:$A$350,'源泉徴収(月額)'!$H$10:$H$350),IF(基礎データ!$B$4=5,LOOKUP(計算シート!B229,'源泉徴収(月額)'!$A$10:$A$350,'源泉徴収(月額)'!$I$10:$I$350),IF(基礎データ!$B$4=6,LOOKUP(計算シート!B229,'源泉徴収(月額)'!$A$10:$A$350,'源泉徴収(月額)'!$J$10:$J$350),IF(基礎データ!$B$4=7,LOOKUP(計算シート!B229,'源泉徴収(月額)'!$A$10:$A$350,'源泉徴収(月額)'!$K$10:$K$350),0)))))))),0)</f>
        <v>0</v>
      </c>
    </row>
    <row r="230" spans="2:3">
      <c r="B230">
        <f ca="1">IF(AND('源泉徴収(月額)'!B237&lt;=基礎データ!$B$17,基礎データ!$B$17&lt;'源泉徴収(月額)'!C237),'源泉徴収(月額)'!A237,0)</f>
        <v>0</v>
      </c>
      <c r="C230">
        <f ca="1">IF(B230&gt;0,IF(基礎データ!$B$4=0,LOOKUP(計算シート!B230,'源泉徴収(月額)'!$A$10:$A$350,'源泉徴収(月額)'!$D$10:$D$350),IF(基礎データ!$B$4=1,LOOKUP(計算シート!B230,'源泉徴収(月額)'!$A$10:$A$350,'源泉徴収(月額)'!$E$10:$E$350),IF(基礎データ!$B$4=2,LOOKUP(計算シート!B230,'源泉徴収(月額)'!$A$10:$A$350,'源泉徴収(月額)'!$F$10:$F$350),IF(基礎データ!$B$4=3,LOOKUP(計算シート!B230,'源泉徴収(月額)'!$A$10:$A$350,'源泉徴収(月額)'!$G$10:$G$350),IF(基礎データ!$B$4=4,LOOKUP(計算シート!B230,'源泉徴収(月額)'!$A$10:$A$350,'源泉徴収(月額)'!$H$10:$H$350),IF(基礎データ!$B$4=5,LOOKUP(計算シート!B230,'源泉徴収(月額)'!$A$10:$A$350,'源泉徴収(月額)'!$I$10:$I$350),IF(基礎データ!$B$4=6,LOOKUP(計算シート!B230,'源泉徴収(月額)'!$A$10:$A$350,'源泉徴収(月額)'!$J$10:$J$350),IF(基礎データ!$B$4=7,LOOKUP(計算シート!B230,'源泉徴収(月額)'!$A$10:$A$350,'源泉徴収(月額)'!$K$10:$K$350),0)))))))),0)</f>
        <v>0</v>
      </c>
    </row>
    <row r="231" spans="2:3">
      <c r="B231">
        <f ca="1">IF(AND('源泉徴収(月額)'!B238&lt;=基礎データ!$B$17,基礎データ!$B$17&lt;'源泉徴収(月額)'!C238),'源泉徴収(月額)'!A238,0)</f>
        <v>0</v>
      </c>
      <c r="C231">
        <f ca="1">IF(B231&gt;0,IF(基礎データ!$B$4=0,LOOKUP(計算シート!B231,'源泉徴収(月額)'!$A$10:$A$350,'源泉徴収(月額)'!$D$10:$D$350),IF(基礎データ!$B$4=1,LOOKUP(計算シート!B231,'源泉徴収(月額)'!$A$10:$A$350,'源泉徴収(月額)'!$E$10:$E$350),IF(基礎データ!$B$4=2,LOOKUP(計算シート!B231,'源泉徴収(月額)'!$A$10:$A$350,'源泉徴収(月額)'!$F$10:$F$350),IF(基礎データ!$B$4=3,LOOKUP(計算シート!B231,'源泉徴収(月額)'!$A$10:$A$350,'源泉徴収(月額)'!$G$10:$G$350),IF(基礎データ!$B$4=4,LOOKUP(計算シート!B231,'源泉徴収(月額)'!$A$10:$A$350,'源泉徴収(月額)'!$H$10:$H$350),IF(基礎データ!$B$4=5,LOOKUP(計算シート!B231,'源泉徴収(月額)'!$A$10:$A$350,'源泉徴収(月額)'!$I$10:$I$350),IF(基礎データ!$B$4=6,LOOKUP(計算シート!B231,'源泉徴収(月額)'!$A$10:$A$350,'源泉徴収(月額)'!$J$10:$J$350),IF(基礎データ!$B$4=7,LOOKUP(計算シート!B231,'源泉徴収(月額)'!$A$10:$A$350,'源泉徴収(月額)'!$K$10:$K$350),0)))))))),0)</f>
        <v>0</v>
      </c>
    </row>
    <row r="232" spans="2:3">
      <c r="B232">
        <f ca="1">IF(AND('源泉徴収(月額)'!B239&lt;=基礎データ!$B$17,基礎データ!$B$17&lt;'源泉徴収(月額)'!C239),'源泉徴収(月額)'!A239,0)</f>
        <v>0</v>
      </c>
      <c r="C232">
        <f ca="1">IF(B232&gt;0,IF(基礎データ!$B$4=0,LOOKUP(計算シート!B232,'源泉徴収(月額)'!$A$10:$A$350,'源泉徴収(月額)'!$D$10:$D$350),IF(基礎データ!$B$4=1,LOOKUP(計算シート!B232,'源泉徴収(月額)'!$A$10:$A$350,'源泉徴収(月額)'!$E$10:$E$350),IF(基礎データ!$B$4=2,LOOKUP(計算シート!B232,'源泉徴収(月額)'!$A$10:$A$350,'源泉徴収(月額)'!$F$10:$F$350),IF(基礎データ!$B$4=3,LOOKUP(計算シート!B232,'源泉徴収(月額)'!$A$10:$A$350,'源泉徴収(月額)'!$G$10:$G$350),IF(基礎データ!$B$4=4,LOOKUP(計算シート!B232,'源泉徴収(月額)'!$A$10:$A$350,'源泉徴収(月額)'!$H$10:$H$350),IF(基礎データ!$B$4=5,LOOKUP(計算シート!B232,'源泉徴収(月額)'!$A$10:$A$350,'源泉徴収(月額)'!$I$10:$I$350),IF(基礎データ!$B$4=6,LOOKUP(計算シート!B232,'源泉徴収(月額)'!$A$10:$A$350,'源泉徴収(月額)'!$J$10:$J$350),IF(基礎データ!$B$4=7,LOOKUP(計算シート!B232,'源泉徴収(月額)'!$A$10:$A$350,'源泉徴収(月額)'!$K$10:$K$350),0)))))))),0)</f>
        <v>0</v>
      </c>
    </row>
    <row r="233" spans="2:3">
      <c r="B233">
        <f ca="1">IF(AND('源泉徴収(月額)'!B240&lt;=基礎データ!$B$17,基礎データ!$B$17&lt;'源泉徴収(月額)'!C240),'源泉徴収(月額)'!A240,0)</f>
        <v>0</v>
      </c>
      <c r="C233">
        <f ca="1">IF(B233&gt;0,IF(基礎データ!$B$4=0,LOOKUP(計算シート!B233,'源泉徴収(月額)'!$A$10:$A$350,'源泉徴収(月額)'!$D$10:$D$350),IF(基礎データ!$B$4=1,LOOKUP(計算シート!B233,'源泉徴収(月額)'!$A$10:$A$350,'源泉徴収(月額)'!$E$10:$E$350),IF(基礎データ!$B$4=2,LOOKUP(計算シート!B233,'源泉徴収(月額)'!$A$10:$A$350,'源泉徴収(月額)'!$F$10:$F$350),IF(基礎データ!$B$4=3,LOOKUP(計算シート!B233,'源泉徴収(月額)'!$A$10:$A$350,'源泉徴収(月額)'!$G$10:$G$350),IF(基礎データ!$B$4=4,LOOKUP(計算シート!B233,'源泉徴収(月額)'!$A$10:$A$350,'源泉徴収(月額)'!$H$10:$H$350),IF(基礎データ!$B$4=5,LOOKUP(計算シート!B233,'源泉徴収(月額)'!$A$10:$A$350,'源泉徴収(月額)'!$I$10:$I$350),IF(基礎データ!$B$4=6,LOOKUP(計算シート!B233,'源泉徴収(月額)'!$A$10:$A$350,'源泉徴収(月額)'!$J$10:$J$350),IF(基礎データ!$B$4=7,LOOKUP(計算シート!B233,'源泉徴収(月額)'!$A$10:$A$350,'源泉徴収(月額)'!$K$10:$K$350),0)))))))),0)</f>
        <v>0</v>
      </c>
    </row>
    <row r="234" spans="2:3">
      <c r="B234">
        <f ca="1">IF(AND('源泉徴収(月額)'!B241&lt;=基礎データ!$B$17,基礎データ!$B$17&lt;'源泉徴収(月額)'!C241),'源泉徴収(月額)'!A241,0)</f>
        <v>0</v>
      </c>
      <c r="C234">
        <f ca="1">IF(B234&gt;0,IF(基礎データ!$B$4=0,LOOKUP(計算シート!B234,'源泉徴収(月額)'!$A$10:$A$350,'源泉徴収(月額)'!$D$10:$D$350),IF(基礎データ!$B$4=1,LOOKUP(計算シート!B234,'源泉徴収(月額)'!$A$10:$A$350,'源泉徴収(月額)'!$E$10:$E$350),IF(基礎データ!$B$4=2,LOOKUP(計算シート!B234,'源泉徴収(月額)'!$A$10:$A$350,'源泉徴収(月額)'!$F$10:$F$350),IF(基礎データ!$B$4=3,LOOKUP(計算シート!B234,'源泉徴収(月額)'!$A$10:$A$350,'源泉徴収(月額)'!$G$10:$G$350),IF(基礎データ!$B$4=4,LOOKUP(計算シート!B234,'源泉徴収(月額)'!$A$10:$A$350,'源泉徴収(月額)'!$H$10:$H$350),IF(基礎データ!$B$4=5,LOOKUP(計算シート!B234,'源泉徴収(月額)'!$A$10:$A$350,'源泉徴収(月額)'!$I$10:$I$350),IF(基礎データ!$B$4=6,LOOKUP(計算シート!B234,'源泉徴収(月額)'!$A$10:$A$350,'源泉徴収(月額)'!$J$10:$J$350),IF(基礎データ!$B$4=7,LOOKUP(計算シート!B234,'源泉徴収(月額)'!$A$10:$A$350,'源泉徴収(月額)'!$K$10:$K$350),0)))))))),0)</f>
        <v>0</v>
      </c>
    </row>
    <row r="235" spans="2:3">
      <c r="B235">
        <f ca="1">IF(AND('源泉徴収(月額)'!B242&lt;=基礎データ!$B$17,基礎データ!$B$17&lt;'源泉徴収(月額)'!C242),'源泉徴収(月額)'!A242,0)</f>
        <v>0</v>
      </c>
      <c r="C235">
        <f ca="1">IF(B235&gt;0,IF(基礎データ!$B$4=0,LOOKUP(計算シート!B235,'源泉徴収(月額)'!$A$10:$A$350,'源泉徴収(月額)'!$D$10:$D$350),IF(基礎データ!$B$4=1,LOOKUP(計算シート!B235,'源泉徴収(月額)'!$A$10:$A$350,'源泉徴収(月額)'!$E$10:$E$350),IF(基礎データ!$B$4=2,LOOKUP(計算シート!B235,'源泉徴収(月額)'!$A$10:$A$350,'源泉徴収(月額)'!$F$10:$F$350),IF(基礎データ!$B$4=3,LOOKUP(計算シート!B235,'源泉徴収(月額)'!$A$10:$A$350,'源泉徴収(月額)'!$G$10:$G$350),IF(基礎データ!$B$4=4,LOOKUP(計算シート!B235,'源泉徴収(月額)'!$A$10:$A$350,'源泉徴収(月額)'!$H$10:$H$350),IF(基礎データ!$B$4=5,LOOKUP(計算シート!B235,'源泉徴収(月額)'!$A$10:$A$350,'源泉徴収(月額)'!$I$10:$I$350),IF(基礎データ!$B$4=6,LOOKUP(計算シート!B235,'源泉徴収(月額)'!$A$10:$A$350,'源泉徴収(月額)'!$J$10:$J$350),IF(基礎データ!$B$4=7,LOOKUP(計算シート!B235,'源泉徴収(月額)'!$A$10:$A$350,'源泉徴収(月額)'!$K$10:$K$350),0)))))))),0)</f>
        <v>0</v>
      </c>
    </row>
    <row r="236" spans="2:3">
      <c r="B236">
        <f ca="1">IF(AND('源泉徴収(月額)'!B243&lt;=基礎データ!$B$17,基礎データ!$B$17&lt;'源泉徴収(月額)'!C243),'源泉徴収(月額)'!A243,0)</f>
        <v>0</v>
      </c>
      <c r="C236">
        <f ca="1">IF(B236&gt;0,IF(基礎データ!$B$4=0,LOOKUP(計算シート!B236,'源泉徴収(月額)'!$A$10:$A$350,'源泉徴収(月額)'!$D$10:$D$350),IF(基礎データ!$B$4=1,LOOKUP(計算シート!B236,'源泉徴収(月額)'!$A$10:$A$350,'源泉徴収(月額)'!$E$10:$E$350),IF(基礎データ!$B$4=2,LOOKUP(計算シート!B236,'源泉徴収(月額)'!$A$10:$A$350,'源泉徴収(月額)'!$F$10:$F$350),IF(基礎データ!$B$4=3,LOOKUP(計算シート!B236,'源泉徴収(月額)'!$A$10:$A$350,'源泉徴収(月額)'!$G$10:$G$350),IF(基礎データ!$B$4=4,LOOKUP(計算シート!B236,'源泉徴収(月額)'!$A$10:$A$350,'源泉徴収(月額)'!$H$10:$H$350),IF(基礎データ!$B$4=5,LOOKUP(計算シート!B236,'源泉徴収(月額)'!$A$10:$A$350,'源泉徴収(月額)'!$I$10:$I$350),IF(基礎データ!$B$4=6,LOOKUP(計算シート!B236,'源泉徴収(月額)'!$A$10:$A$350,'源泉徴収(月額)'!$J$10:$J$350),IF(基礎データ!$B$4=7,LOOKUP(計算シート!B236,'源泉徴収(月額)'!$A$10:$A$350,'源泉徴収(月額)'!$K$10:$K$350),0)))))))),0)</f>
        <v>0</v>
      </c>
    </row>
    <row r="237" spans="2:3">
      <c r="B237">
        <f ca="1">IF(AND('源泉徴収(月額)'!B244&lt;=基礎データ!$B$17,基礎データ!$B$17&lt;'源泉徴収(月額)'!C244),'源泉徴収(月額)'!A244,0)</f>
        <v>0</v>
      </c>
      <c r="C237">
        <f ca="1">IF(B237&gt;0,IF(基礎データ!$B$4=0,LOOKUP(計算シート!B237,'源泉徴収(月額)'!$A$10:$A$350,'源泉徴収(月額)'!$D$10:$D$350),IF(基礎データ!$B$4=1,LOOKUP(計算シート!B237,'源泉徴収(月額)'!$A$10:$A$350,'源泉徴収(月額)'!$E$10:$E$350),IF(基礎データ!$B$4=2,LOOKUP(計算シート!B237,'源泉徴収(月額)'!$A$10:$A$350,'源泉徴収(月額)'!$F$10:$F$350),IF(基礎データ!$B$4=3,LOOKUP(計算シート!B237,'源泉徴収(月額)'!$A$10:$A$350,'源泉徴収(月額)'!$G$10:$G$350),IF(基礎データ!$B$4=4,LOOKUP(計算シート!B237,'源泉徴収(月額)'!$A$10:$A$350,'源泉徴収(月額)'!$H$10:$H$350),IF(基礎データ!$B$4=5,LOOKUP(計算シート!B237,'源泉徴収(月額)'!$A$10:$A$350,'源泉徴収(月額)'!$I$10:$I$350),IF(基礎データ!$B$4=6,LOOKUP(計算シート!B237,'源泉徴収(月額)'!$A$10:$A$350,'源泉徴収(月額)'!$J$10:$J$350),IF(基礎データ!$B$4=7,LOOKUP(計算シート!B237,'源泉徴収(月額)'!$A$10:$A$350,'源泉徴収(月額)'!$K$10:$K$350),0)))))))),0)</f>
        <v>0</v>
      </c>
    </row>
    <row r="238" spans="2:3">
      <c r="B238">
        <f ca="1">IF(AND('源泉徴収(月額)'!B245&lt;=基礎データ!$B$17,基礎データ!$B$17&lt;'源泉徴収(月額)'!C245),'源泉徴収(月額)'!A245,0)</f>
        <v>0</v>
      </c>
      <c r="C238">
        <f ca="1">IF(B238&gt;0,IF(基礎データ!$B$4=0,LOOKUP(計算シート!B238,'源泉徴収(月額)'!$A$10:$A$350,'源泉徴収(月額)'!$D$10:$D$350),IF(基礎データ!$B$4=1,LOOKUP(計算シート!B238,'源泉徴収(月額)'!$A$10:$A$350,'源泉徴収(月額)'!$E$10:$E$350),IF(基礎データ!$B$4=2,LOOKUP(計算シート!B238,'源泉徴収(月額)'!$A$10:$A$350,'源泉徴収(月額)'!$F$10:$F$350),IF(基礎データ!$B$4=3,LOOKUP(計算シート!B238,'源泉徴収(月額)'!$A$10:$A$350,'源泉徴収(月額)'!$G$10:$G$350),IF(基礎データ!$B$4=4,LOOKUP(計算シート!B238,'源泉徴収(月額)'!$A$10:$A$350,'源泉徴収(月額)'!$H$10:$H$350),IF(基礎データ!$B$4=5,LOOKUP(計算シート!B238,'源泉徴収(月額)'!$A$10:$A$350,'源泉徴収(月額)'!$I$10:$I$350),IF(基礎データ!$B$4=6,LOOKUP(計算シート!B238,'源泉徴収(月額)'!$A$10:$A$350,'源泉徴収(月額)'!$J$10:$J$350),IF(基礎データ!$B$4=7,LOOKUP(計算シート!B238,'源泉徴収(月額)'!$A$10:$A$350,'源泉徴収(月額)'!$K$10:$K$350),0)))))))),0)</f>
        <v>0</v>
      </c>
    </row>
    <row r="239" spans="2:3">
      <c r="B239">
        <f ca="1">IF(AND('源泉徴収(月額)'!B246&lt;=基礎データ!$B$17,基礎データ!$B$17&lt;'源泉徴収(月額)'!C246),'源泉徴収(月額)'!A246,0)</f>
        <v>0</v>
      </c>
      <c r="C239">
        <f ca="1">IF(B239&gt;0,IF(基礎データ!$B$4=0,LOOKUP(計算シート!B239,'源泉徴収(月額)'!$A$10:$A$350,'源泉徴収(月額)'!$D$10:$D$350),IF(基礎データ!$B$4=1,LOOKUP(計算シート!B239,'源泉徴収(月額)'!$A$10:$A$350,'源泉徴収(月額)'!$E$10:$E$350),IF(基礎データ!$B$4=2,LOOKUP(計算シート!B239,'源泉徴収(月額)'!$A$10:$A$350,'源泉徴収(月額)'!$F$10:$F$350),IF(基礎データ!$B$4=3,LOOKUP(計算シート!B239,'源泉徴収(月額)'!$A$10:$A$350,'源泉徴収(月額)'!$G$10:$G$350),IF(基礎データ!$B$4=4,LOOKUP(計算シート!B239,'源泉徴収(月額)'!$A$10:$A$350,'源泉徴収(月額)'!$H$10:$H$350),IF(基礎データ!$B$4=5,LOOKUP(計算シート!B239,'源泉徴収(月額)'!$A$10:$A$350,'源泉徴収(月額)'!$I$10:$I$350),IF(基礎データ!$B$4=6,LOOKUP(計算シート!B239,'源泉徴収(月額)'!$A$10:$A$350,'源泉徴収(月額)'!$J$10:$J$350),IF(基礎データ!$B$4=7,LOOKUP(計算シート!B239,'源泉徴収(月額)'!$A$10:$A$350,'源泉徴収(月額)'!$K$10:$K$350),0)))))))),0)</f>
        <v>0</v>
      </c>
    </row>
    <row r="240" spans="2:3">
      <c r="B240">
        <f ca="1">IF(AND('源泉徴収(月額)'!B247&lt;=基礎データ!$B$17,基礎データ!$B$17&lt;'源泉徴収(月額)'!C247),'源泉徴収(月額)'!A247,0)</f>
        <v>0</v>
      </c>
      <c r="C240">
        <f ca="1">IF(B240&gt;0,IF(基礎データ!$B$4=0,LOOKUP(計算シート!B240,'源泉徴収(月額)'!$A$10:$A$350,'源泉徴収(月額)'!$D$10:$D$350),IF(基礎データ!$B$4=1,LOOKUP(計算シート!B240,'源泉徴収(月額)'!$A$10:$A$350,'源泉徴収(月額)'!$E$10:$E$350),IF(基礎データ!$B$4=2,LOOKUP(計算シート!B240,'源泉徴収(月額)'!$A$10:$A$350,'源泉徴収(月額)'!$F$10:$F$350),IF(基礎データ!$B$4=3,LOOKUP(計算シート!B240,'源泉徴収(月額)'!$A$10:$A$350,'源泉徴収(月額)'!$G$10:$G$350),IF(基礎データ!$B$4=4,LOOKUP(計算シート!B240,'源泉徴収(月額)'!$A$10:$A$350,'源泉徴収(月額)'!$H$10:$H$350),IF(基礎データ!$B$4=5,LOOKUP(計算シート!B240,'源泉徴収(月額)'!$A$10:$A$350,'源泉徴収(月額)'!$I$10:$I$350),IF(基礎データ!$B$4=6,LOOKUP(計算シート!B240,'源泉徴収(月額)'!$A$10:$A$350,'源泉徴収(月額)'!$J$10:$J$350),IF(基礎データ!$B$4=7,LOOKUP(計算シート!B240,'源泉徴収(月額)'!$A$10:$A$350,'源泉徴収(月額)'!$K$10:$K$350),0)))))))),0)</f>
        <v>0</v>
      </c>
    </row>
    <row r="241" spans="2:3">
      <c r="B241">
        <f ca="1">IF(AND('源泉徴収(月額)'!B248&lt;=基礎データ!$B$17,基礎データ!$B$17&lt;'源泉徴収(月額)'!C248),'源泉徴収(月額)'!A248,0)</f>
        <v>0</v>
      </c>
      <c r="C241">
        <f ca="1">IF(B241&gt;0,IF(基礎データ!$B$4=0,LOOKUP(計算シート!B241,'源泉徴収(月額)'!$A$10:$A$350,'源泉徴収(月額)'!$D$10:$D$350),IF(基礎データ!$B$4=1,LOOKUP(計算シート!B241,'源泉徴収(月額)'!$A$10:$A$350,'源泉徴収(月額)'!$E$10:$E$350),IF(基礎データ!$B$4=2,LOOKUP(計算シート!B241,'源泉徴収(月額)'!$A$10:$A$350,'源泉徴収(月額)'!$F$10:$F$350),IF(基礎データ!$B$4=3,LOOKUP(計算シート!B241,'源泉徴収(月額)'!$A$10:$A$350,'源泉徴収(月額)'!$G$10:$G$350),IF(基礎データ!$B$4=4,LOOKUP(計算シート!B241,'源泉徴収(月額)'!$A$10:$A$350,'源泉徴収(月額)'!$H$10:$H$350),IF(基礎データ!$B$4=5,LOOKUP(計算シート!B241,'源泉徴収(月額)'!$A$10:$A$350,'源泉徴収(月額)'!$I$10:$I$350),IF(基礎データ!$B$4=6,LOOKUP(計算シート!B241,'源泉徴収(月額)'!$A$10:$A$350,'源泉徴収(月額)'!$J$10:$J$350),IF(基礎データ!$B$4=7,LOOKUP(計算シート!B241,'源泉徴収(月額)'!$A$10:$A$350,'源泉徴収(月額)'!$K$10:$K$350),0)))))))),0)</f>
        <v>0</v>
      </c>
    </row>
    <row r="242" spans="2:3">
      <c r="B242">
        <f ca="1">IF(AND('源泉徴収(月額)'!B249&lt;=基礎データ!$B$17,基礎データ!$B$17&lt;'源泉徴収(月額)'!C249),'源泉徴収(月額)'!A249,0)</f>
        <v>0</v>
      </c>
      <c r="C242">
        <f ca="1">IF(B242&gt;0,IF(基礎データ!$B$4=0,LOOKUP(計算シート!B242,'源泉徴収(月額)'!$A$10:$A$350,'源泉徴収(月額)'!$D$10:$D$350),IF(基礎データ!$B$4=1,LOOKUP(計算シート!B242,'源泉徴収(月額)'!$A$10:$A$350,'源泉徴収(月額)'!$E$10:$E$350),IF(基礎データ!$B$4=2,LOOKUP(計算シート!B242,'源泉徴収(月額)'!$A$10:$A$350,'源泉徴収(月額)'!$F$10:$F$350),IF(基礎データ!$B$4=3,LOOKUP(計算シート!B242,'源泉徴収(月額)'!$A$10:$A$350,'源泉徴収(月額)'!$G$10:$G$350),IF(基礎データ!$B$4=4,LOOKUP(計算シート!B242,'源泉徴収(月額)'!$A$10:$A$350,'源泉徴収(月額)'!$H$10:$H$350),IF(基礎データ!$B$4=5,LOOKUP(計算シート!B242,'源泉徴収(月額)'!$A$10:$A$350,'源泉徴収(月額)'!$I$10:$I$350),IF(基礎データ!$B$4=6,LOOKUP(計算シート!B242,'源泉徴収(月額)'!$A$10:$A$350,'源泉徴収(月額)'!$J$10:$J$350),IF(基礎データ!$B$4=7,LOOKUP(計算シート!B242,'源泉徴収(月額)'!$A$10:$A$350,'源泉徴収(月額)'!$K$10:$K$350),0)))))))),0)</f>
        <v>0</v>
      </c>
    </row>
    <row r="243" spans="2:3">
      <c r="B243">
        <f ca="1">IF(AND('源泉徴収(月額)'!B250&lt;=基礎データ!$B$17,基礎データ!$B$17&lt;'源泉徴収(月額)'!C250),'源泉徴収(月額)'!A250,0)</f>
        <v>0</v>
      </c>
      <c r="C243">
        <f ca="1">IF(B243&gt;0,IF(基礎データ!$B$4=0,LOOKUP(計算シート!B243,'源泉徴収(月額)'!$A$10:$A$350,'源泉徴収(月額)'!$D$10:$D$350),IF(基礎データ!$B$4=1,LOOKUP(計算シート!B243,'源泉徴収(月額)'!$A$10:$A$350,'源泉徴収(月額)'!$E$10:$E$350),IF(基礎データ!$B$4=2,LOOKUP(計算シート!B243,'源泉徴収(月額)'!$A$10:$A$350,'源泉徴収(月額)'!$F$10:$F$350),IF(基礎データ!$B$4=3,LOOKUP(計算シート!B243,'源泉徴収(月額)'!$A$10:$A$350,'源泉徴収(月額)'!$G$10:$G$350),IF(基礎データ!$B$4=4,LOOKUP(計算シート!B243,'源泉徴収(月額)'!$A$10:$A$350,'源泉徴収(月額)'!$H$10:$H$350),IF(基礎データ!$B$4=5,LOOKUP(計算シート!B243,'源泉徴収(月額)'!$A$10:$A$350,'源泉徴収(月額)'!$I$10:$I$350),IF(基礎データ!$B$4=6,LOOKUP(計算シート!B243,'源泉徴収(月額)'!$A$10:$A$350,'源泉徴収(月額)'!$J$10:$J$350),IF(基礎データ!$B$4=7,LOOKUP(計算シート!B243,'源泉徴収(月額)'!$A$10:$A$350,'源泉徴収(月額)'!$K$10:$K$350),0)))))))),0)</f>
        <v>0</v>
      </c>
    </row>
    <row r="244" spans="2:3">
      <c r="B244">
        <f ca="1">IF(AND('源泉徴収(月額)'!B251&lt;=基礎データ!$B$17,基礎データ!$B$17&lt;'源泉徴収(月額)'!C251),'源泉徴収(月額)'!A251,0)</f>
        <v>0</v>
      </c>
      <c r="C244">
        <f ca="1">IF(B244&gt;0,IF(基礎データ!$B$4=0,LOOKUP(計算シート!B244,'源泉徴収(月額)'!$A$10:$A$350,'源泉徴収(月額)'!$D$10:$D$350),IF(基礎データ!$B$4=1,LOOKUP(計算シート!B244,'源泉徴収(月額)'!$A$10:$A$350,'源泉徴収(月額)'!$E$10:$E$350),IF(基礎データ!$B$4=2,LOOKUP(計算シート!B244,'源泉徴収(月額)'!$A$10:$A$350,'源泉徴収(月額)'!$F$10:$F$350),IF(基礎データ!$B$4=3,LOOKUP(計算シート!B244,'源泉徴収(月額)'!$A$10:$A$350,'源泉徴収(月額)'!$G$10:$G$350),IF(基礎データ!$B$4=4,LOOKUP(計算シート!B244,'源泉徴収(月額)'!$A$10:$A$350,'源泉徴収(月額)'!$H$10:$H$350),IF(基礎データ!$B$4=5,LOOKUP(計算シート!B244,'源泉徴収(月額)'!$A$10:$A$350,'源泉徴収(月額)'!$I$10:$I$350),IF(基礎データ!$B$4=6,LOOKUP(計算シート!B244,'源泉徴収(月額)'!$A$10:$A$350,'源泉徴収(月額)'!$J$10:$J$350),IF(基礎データ!$B$4=7,LOOKUP(計算シート!B244,'源泉徴収(月額)'!$A$10:$A$350,'源泉徴収(月額)'!$K$10:$K$350),0)))))))),0)</f>
        <v>0</v>
      </c>
    </row>
    <row r="245" spans="2:3">
      <c r="B245">
        <f ca="1">IF(AND('源泉徴収(月額)'!B252&lt;=基礎データ!$B$17,基礎データ!$B$17&lt;'源泉徴収(月額)'!C252),'源泉徴収(月額)'!A252,0)</f>
        <v>0</v>
      </c>
      <c r="C245">
        <f ca="1">IF(B245&gt;0,IF(基礎データ!$B$4=0,LOOKUP(計算シート!B245,'源泉徴収(月額)'!$A$10:$A$350,'源泉徴収(月額)'!$D$10:$D$350),IF(基礎データ!$B$4=1,LOOKUP(計算シート!B245,'源泉徴収(月額)'!$A$10:$A$350,'源泉徴収(月額)'!$E$10:$E$350),IF(基礎データ!$B$4=2,LOOKUP(計算シート!B245,'源泉徴収(月額)'!$A$10:$A$350,'源泉徴収(月額)'!$F$10:$F$350),IF(基礎データ!$B$4=3,LOOKUP(計算シート!B245,'源泉徴収(月額)'!$A$10:$A$350,'源泉徴収(月額)'!$G$10:$G$350),IF(基礎データ!$B$4=4,LOOKUP(計算シート!B245,'源泉徴収(月額)'!$A$10:$A$350,'源泉徴収(月額)'!$H$10:$H$350),IF(基礎データ!$B$4=5,LOOKUP(計算シート!B245,'源泉徴収(月額)'!$A$10:$A$350,'源泉徴収(月額)'!$I$10:$I$350),IF(基礎データ!$B$4=6,LOOKUP(計算シート!B245,'源泉徴収(月額)'!$A$10:$A$350,'源泉徴収(月額)'!$J$10:$J$350),IF(基礎データ!$B$4=7,LOOKUP(計算シート!B245,'源泉徴収(月額)'!$A$10:$A$350,'源泉徴収(月額)'!$K$10:$K$350),0)))))))),0)</f>
        <v>0</v>
      </c>
    </row>
    <row r="246" spans="2:3">
      <c r="B246">
        <f ca="1">IF(AND('源泉徴収(月額)'!B253&lt;=基礎データ!$B$17,基礎データ!$B$17&lt;'源泉徴収(月額)'!C253),'源泉徴収(月額)'!A253,0)</f>
        <v>0</v>
      </c>
      <c r="C246">
        <f ca="1">IF(B246&gt;0,IF(基礎データ!$B$4=0,LOOKUP(計算シート!B246,'源泉徴収(月額)'!$A$10:$A$350,'源泉徴収(月額)'!$D$10:$D$350),IF(基礎データ!$B$4=1,LOOKUP(計算シート!B246,'源泉徴収(月額)'!$A$10:$A$350,'源泉徴収(月額)'!$E$10:$E$350),IF(基礎データ!$B$4=2,LOOKUP(計算シート!B246,'源泉徴収(月額)'!$A$10:$A$350,'源泉徴収(月額)'!$F$10:$F$350),IF(基礎データ!$B$4=3,LOOKUP(計算シート!B246,'源泉徴収(月額)'!$A$10:$A$350,'源泉徴収(月額)'!$G$10:$G$350),IF(基礎データ!$B$4=4,LOOKUP(計算シート!B246,'源泉徴収(月額)'!$A$10:$A$350,'源泉徴収(月額)'!$H$10:$H$350),IF(基礎データ!$B$4=5,LOOKUP(計算シート!B246,'源泉徴収(月額)'!$A$10:$A$350,'源泉徴収(月額)'!$I$10:$I$350),IF(基礎データ!$B$4=6,LOOKUP(計算シート!B246,'源泉徴収(月額)'!$A$10:$A$350,'源泉徴収(月額)'!$J$10:$J$350),IF(基礎データ!$B$4=7,LOOKUP(計算シート!B246,'源泉徴収(月額)'!$A$10:$A$350,'源泉徴収(月額)'!$K$10:$K$350),0)))))))),0)</f>
        <v>0</v>
      </c>
    </row>
    <row r="247" spans="2:3">
      <c r="B247">
        <f ca="1">IF(AND('源泉徴収(月額)'!B254&lt;=基礎データ!$B$17,基礎データ!$B$17&lt;'源泉徴収(月額)'!C254),'源泉徴収(月額)'!A254,0)</f>
        <v>0</v>
      </c>
      <c r="C247">
        <f ca="1">IF(B247&gt;0,IF(基礎データ!$B$4=0,LOOKUP(計算シート!B247,'源泉徴収(月額)'!$A$10:$A$350,'源泉徴収(月額)'!$D$10:$D$350),IF(基礎データ!$B$4=1,LOOKUP(計算シート!B247,'源泉徴収(月額)'!$A$10:$A$350,'源泉徴収(月額)'!$E$10:$E$350),IF(基礎データ!$B$4=2,LOOKUP(計算シート!B247,'源泉徴収(月額)'!$A$10:$A$350,'源泉徴収(月額)'!$F$10:$F$350),IF(基礎データ!$B$4=3,LOOKUP(計算シート!B247,'源泉徴収(月額)'!$A$10:$A$350,'源泉徴収(月額)'!$G$10:$G$350),IF(基礎データ!$B$4=4,LOOKUP(計算シート!B247,'源泉徴収(月額)'!$A$10:$A$350,'源泉徴収(月額)'!$H$10:$H$350),IF(基礎データ!$B$4=5,LOOKUP(計算シート!B247,'源泉徴収(月額)'!$A$10:$A$350,'源泉徴収(月額)'!$I$10:$I$350),IF(基礎データ!$B$4=6,LOOKUP(計算シート!B247,'源泉徴収(月額)'!$A$10:$A$350,'源泉徴収(月額)'!$J$10:$J$350),IF(基礎データ!$B$4=7,LOOKUP(計算シート!B247,'源泉徴収(月額)'!$A$10:$A$350,'源泉徴収(月額)'!$K$10:$K$350),0)))))))),0)</f>
        <v>0</v>
      </c>
    </row>
    <row r="248" spans="2:3">
      <c r="B248">
        <f ca="1">IF(AND('源泉徴収(月額)'!B255&lt;=基礎データ!$B$17,基礎データ!$B$17&lt;'源泉徴収(月額)'!C255),'源泉徴収(月額)'!A255,0)</f>
        <v>0</v>
      </c>
      <c r="C248">
        <f ca="1">IF(B248&gt;0,IF(基礎データ!$B$4=0,LOOKUP(計算シート!B248,'源泉徴収(月額)'!$A$10:$A$350,'源泉徴収(月額)'!$D$10:$D$350),IF(基礎データ!$B$4=1,LOOKUP(計算シート!B248,'源泉徴収(月額)'!$A$10:$A$350,'源泉徴収(月額)'!$E$10:$E$350),IF(基礎データ!$B$4=2,LOOKUP(計算シート!B248,'源泉徴収(月額)'!$A$10:$A$350,'源泉徴収(月額)'!$F$10:$F$350),IF(基礎データ!$B$4=3,LOOKUP(計算シート!B248,'源泉徴収(月額)'!$A$10:$A$350,'源泉徴収(月額)'!$G$10:$G$350),IF(基礎データ!$B$4=4,LOOKUP(計算シート!B248,'源泉徴収(月額)'!$A$10:$A$350,'源泉徴収(月額)'!$H$10:$H$350),IF(基礎データ!$B$4=5,LOOKUP(計算シート!B248,'源泉徴収(月額)'!$A$10:$A$350,'源泉徴収(月額)'!$I$10:$I$350),IF(基礎データ!$B$4=6,LOOKUP(計算シート!B248,'源泉徴収(月額)'!$A$10:$A$350,'源泉徴収(月額)'!$J$10:$J$350),IF(基礎データ!$B$4=7,LOOKUP(計算シート!B248,'源泉徴収(月額)'!$A$10:$A$350,'源泉徴収(月額)'!$K$10:$K$350),0)))))))),0)</f>
        <v>0</v>
      </c>
    </row>
    <row r="249" spans="2:3">
      <c r="B249">
        <f ca="1">IF(AND('源泉徴収(月額)'!B256&lt;=基礎データ!$B$17,基礎データ!$B$17&lt;'源泉徴収(月額)'!C256),'源泉徴収(月額)'!A256,0)</f>
        <v>0</v>
      </c>
      <c r="C249">
        <f ca="1">IF(B249&gt;0,IF(基礎データ!$B$4=0,LOOKUP(計算シート!B249,'源泉徴収(月額)'!$A$10:$A$350,'源泉徴収(月額)'!$D$10:$D$350),IF(基礎データ!$B$4=1,LOOKUP(計算シート!B249,'源泉徴収(月額)'!$A$10:$A$350,'源泉徴収(月額)'!$E$10:$E$350),IF(基礎データ!$B$4=2,LOOKUP(計算シート!B249,'源泉徴収(月額)'!$A$10:$A$350,'源泉徴収(月額)'!$F$10:$F$350),IF(基礎データ!$B$4=3,LOOKUP(計算シート!B249,'源泉徴収(月額)'!$A$10:$A$350,'源泉徴収(月額)'!$G$10:$G$350),IF(基礎データ!$B$4=4,LOOKUP(計算シート!B249,'源泉徴収(月額)'!$A$10:$A$350,'源泉徴収(月額)'!$H$10:$H$350),IF(基礎データ!$B$4=5,LOOKUP(計算シート!B249,'源泉徴収(月額)'!$A$10:$A$350,'源泉徴収(月額)'!$I$10:$I$350),IF(基礎データ!$B$4=6,LOOKUP(計算シート!B249,'源泉徴収(月額)'!$A$10:$A$350,'源泉徴収(月額)'!$J$10:$J$350),IF(基礎データ!$B$4=7,LOOKUP(計算シート!B249,'源泉徴収(月額)'!$A$10:$A$350,'源泉徴収(月額)'!$K$10:$K$350),0)))))))),0)</f>
        <v>0</v>
      </c>
    </row>
    <row r="250" spans="2:3">
      <c r="B250">
        <f ca="1">IF(AND('源泉徴収(月額)'!B257&lt;=基礎データ!$B$17,基礎データ!$B$17&lt;'源泉徴収(月額)'!C257),'源泉徴収(月額)'!A257,0)</f>
        <v>0</v>
      </c>
      <c r="C250">
        <f ca="1">IF(B250&gt;0,IF(基礎データ!$B$4=0,LOOKUP(計算シート!B250,'源泉徴収(月額)'!$A$10:$A$350,'源泉徴収(月額)'!$D$10:$D$350),IF(基礎データ!$B$4=1,LOOKUP(計算シート!B250,'源泉徴収(月額)'!$A$10:$A$350,'源泉徴収(月額)'!$E$10:$E$350),IF(基礎データ!$B$4=2,LOOKUP(計算シート!B250,'源泉徴収(月額)'!$A$10:$A$350,'源泉徴収(月額)'!$F$10:$F$350),IF(基礎データ!$B$4=3,LOOKUP(計算シート!B250,'源泉徴収(月額)'!$A$10:$A$350,'源泉徴収(月額)'!$G$10:$G$350),IF(基礎データ!$B$4=4,LOOKUP(計算シート!B250,'源泉徴収(月額)'!$A$10:$A$350,'源泉徴収(月額)'!$H$10:$H$350),IF(基礎データ!$B$4=5,LOOKUP(計算シート!B250,'源泉徴収(月額)'!$A$10:$A$350,'源泉徴収(月額)'!$I$10:$I$350),IF(基礎データ!$B$4=6,LOOKUP(計算シート!B250,'源泉徴収(月額)'!$A$10:$A$350,'源泉徴収(月額)'!$J$10:$J$350),IF(基礎データ!$B$4=7,LOOKUP(計算シート!B250,'源泉徴収(月額)'!$A$10:$A$350,'源泉徴収(月額)'!$K$10:$K$350),0)))))))),0)</f>
        <v>0</v>
      </c>
    </row>
    <row r="251" spans="2:3">
      <c r="B251">
        <f ca="1">IF(AND('源泉徴収(月額)'!B258&lt;=基礎データ!$B$17,基礎データ!$B$17&lt;'源泉徴収(月額)'!C258),'源泉徴収(月額)'!A258,0)</f>
        <v>0</v>
      </c>
      <c r="C251">
        <f ca="1">IF(B251&gt;0,IF(基礎データ!$B$4=0,LOOKUP(計算シート!B251,'源泉徴収(月額)'!$A$10:$A$350,'源泉徴収(月額)'!$D$10:$D$350),IF(基礎データ!$B$4=1,LOOKUP(計算シート!B251,'源泉徴収(月額)'!$A$10:$A$350,'源泉徴収(月額)'!$E$10:$E$350),IF(基礎データ!$B$4=2,LOOKUP(計算シート!B251,'源泉徴収(月額)'!$A$10:$A$350,'源泉徴収(月額)'!$F$10:$F$350),IF(基礎データ!$B$4=3,LOOKUP(計算シート!B251,'源泉徴収(月額)'!$A$10:$A$350,'源泉徴収(月額)'!$G$10:$G$350),IF(基礎データ!$B$4=4,LOOKUP(計算シート!B251,'源泉徴収(月額)'!$A$10:$A$350,'源泉徴収(月額)'!$H$10:$H$350),IF(基礎データ!$B$4=5,LOOKUP(計算シート!B251,'源泉徴収(月額)'!$A$10:$A$350,'源泉徴収(月額)'!$I$10:$I$350),IF(基礎データ!$B$4=6,LOOKUP(計算シート!B251,'源泉徴収(月額)'!$A$10:$A$350,'源泉徴収(月額)'!$J$10:$J$350),IF(基礎データ!$B$4=7,LOOKUP(計算シート!B251,'源泉徴収(月額)'!$A$10:$A$350,'源泉徴収(月額)'!$K$10:$K$350),0)))))))),0)</f>
        <v>0</v>
      </c>
    </row>
    <row r="252" spans="2:3">
      <c r="B252">
        <f ca="1">IF(AND('源泉徴収(月額)'!B259&lt;=基礎データ!$B$17,基礎データ!$B$17&lt;'源泉徴収(月額)'!C259),'源泉徴収(月額)'!A259,0)</f>
        <v>0</v>
      </c>
      <c r="C252">
        <f ca="1">IF(B252&gt;0,IF(基礎データ!$B$4=0,LOOKUP(計算シート!B252,'源泉徴収(月額)'!$A$10:$A$350,'源泉徴収(月額)'!$D$10:$D$350),IF(基礎データ!$B$4=1,LOOKUP(計算シート!B252,'源泉徴収(月額)'!$A$10:$A$350,'源泉徴収(月額)'!$E$10:$E$350),IF(基礎データ!$B$4=2,LOOKUP(計算シート!B252,'源泉徴収(月額)'!$A$10:$A$350,'源泉徴収(月額)'!$F$10:$F$350),IF(基礎データ!$B$4=3,LOOKUP(計算シート!B252,'源泉徴収(月額)'!$A$10:$A$350,'源泉徴収(月額)'!$G$10:$G$350),IF(基礎データ!$B$4=4,LOOKUP(計算シート!B252,'源泉徴収(月額)'!$A$10:$A$350,'源泉徴収(月額)'!$H$10:$H$350),IF(基礎データ!$B$4=5,LOOKUP(計算シート!B252,'源泉徴収(月額)'!$A$10:$A$350,'源泉徴収(月額)'!$I$10:$I$350),IF(基礎データ!$B$4=6,LOOKUP(計算シート!B252,'源泉徴収(月額)'!$A$10:$A$350,'源泉徴収(月額)'!$J$10:$J$350),IF(基礎データ!$B$4=7,LOOKUP(計算シート!B252,'源泉徴収(月額)'!$A$10:$A$350,'源泉徴収(月額)'!$K$10:$K$350),0)))))))),0)</f>
        <v>0</v>
      </c>
    </row>
    <row r="253" spans="2:3">
      <c r="B253">
        <f ca="1">IF(AND('源泉徴収(月額)'!B260&lt;=基礎データ!$B$17,基礎データ!$B$17&lt;'源泉徴収(月額)'!C260),'源泉徴収(月額)'!A260,0)</f>
        <v>0</v>
      </c>
      <c r="C253">
        <f ca="1">IF(B253&gt;0,IF(基礎データ!$B$4=0,LOOKUP(計算シート!B253,'源泉徴収(月額)'!$A$10:$A$350,'源泉徴収(月額)'!$D$10:$D$350),IF(基礎データ!$B$4=1,LOOKUP(計算シート!B253,'源泉徴収(月額)'!$A$10:$A$350,'源泉徴収(月額)'!$E$10:$E$350),IF(基礎データ!$B$4=2,LOOKUP(計算シート!B253,'源泉徴収(月額)'!$A$10:$A$350,'源泉徴収(月額)'!$F$10:$F$350),IF(基礎データ!$B$4=3,LOOKUP(計算シート!B253,'源泉徴収(月額)'!$A$10:$A$350,'源泉徴収(月額)'!$G$10:$G$350),IF(基礎データ!$B$4=4,LOOKUP(計算シート!B253,'源泉徴収(月額)'!$A$10:$A$350,'源泉徴収(月額)'!$H$10:$H$350),IF(基礎データ!$B$4=5,LOOKUP(計算シート!B253,'源泉徴収(月額)'!$A$10:$A$350,'源泉徴収(月額)'!$I$10:$I$350),IF(基礎データ!$B$4=6,LOOKUP(計算シート!B253,'源泉徴収(月額)'!$A$10:$A$350,'源泉徴収(月額)'!$J$10:$J$350),IF(基礎データ!$B$4=7,LOOKUP(計算シート!B253,'源泉徴収(月額)'!$A$10:$A$350,'源泉徴収(月額)'!$K$10:$K$350),0)))))))),0)</f>
        <v>0</v>
      </c>
    </row>
    <row r="254" spans="2:3">
      <c r="B254">
        <f ca="1">IF(AND('源泉徴収(月額)'!B261&lt;=基礎データ!$B$17,基礎データ!$B$17&lt;'源泉徴収(月額)'!C261),'源泉徴収(月額)'!A261,0)</f>
        <v>0</v>
      </c>
      <c r="C254">
        <f ca="1">IF(B254&gt;0,IF(基礎データ!$B$4=0,LOOKUP(計算シート!B254,'源泉徴収(月額)'!$A$10:$A$350,'源泉徴収(月額)'!$D$10:$D$350),IF(基礎データ!$B$4=1,LOOKUP(計算シート!B254,'源泉徴収(月額)'!$A$10:$A$350,'源泉徴収(月額)'!$E$10:$E$350),IF(基礎データ!$B$4=2,LOOKUP(計算シート!B254,'源泉徴収(月額)'!$A$10:$A$350,'源泉徴収(月額)'!$F$10:$F$350),IF(基礎データ!$B$4=3,LOOKUP(計算シート!B254,'源泉徴収(月額)'!$A$10:$A$350,'源泉徴収(月額)'!$G$10:$G$350),IF(基礎データ!$B$4=4,LOOKUP(計算シート!B254,'源泉徴収(月額)'!$A$10:$A$350,'源泉徴収(月額)'!$H$10:$H$350),IF(基礎データ!$B$4=5,LOOKUP(計算シート!B254,'源泉徴収(月額)'!$A$10:$A$350,'源泉徴収(月額)'!$I$10:$I$350),IF(基礎データ!$B$4=6,LOOKUP(計算シート!B254,'源泉徴収(月額)'!$A$10:$A$350,'源泉徴収(月額)'!$J$10:$J$350),IF(基礎データ!$B$4=7,LOOKUP(計算シート!B254,'源泉徴収(月額)'!$A$10:$A$350,'源泉徴収(月額)'!$K$10:$K$350),0)))))))),0)</f>
        <v>0</v>
      </c>
    </row>
    <row r="255" spans="2:3">
      <c r="B255">
        <f ca="1">IF(AND('源泉徴収(月額)'!B262&lt;=基礎データ!$B$17,基礎データ!$B$17&lt;'源泉徴収(月額)'!C262),'源泉徴収(月額)'!A262,0)</f>
        <v>0</v>
      </c>
      <c r="C255">
        <f ca="1">IF(B255&gt;0,IF(基礎データ!$B$4=0,LOOKUP(計算シート!B255,'源泉徴収(月額)'!$A$10:$A$350,'源泉徴収(月額)'!$D$10:$D$350),IF(基礎データ!$B$4=1,LOOKUP(計算シート!B255,'源泉徴収(月額)'!$A$10:$A$350,'源泉徴収(月額)'!$E$10:$E$350),IF(基礎データ!$B$4=2,LOOKUP(計算シート!B255,'源泉徴収(月額)'!$A$10:$A$350,'源泉徴収(月額)'!$F$10:$F$350),IF(基礎データ!$B$4=3,LOOKUP(計算シート!B255,'源泉徴収(月額)'!$A$10:$A$350,'源泉徴収(月額)'!$G$10:$G$350),IF(基礎データ!$B$4=4,LOOKUP(計算シート!B255,'源泉徴収(月額)'!$A$10:$A$350,'源泉徴収(月額)'!$H$10:$H$350),IF(基礎データ!$B$4=5,LOOKUP(計算シート!B255,'源泉徴収(月額)'!$A$10:$A$350,'源泉徴収(月額)'!$I$10:$I$350),IF(基礎データ!$B$4=6,LOOKUP(計算シート!B255,'源泉徴収(月額)'!$A$10:$A$350,'源泉徴収(月額)'!$J$10:$J$350),IF(基礎データ!$B$4=7,LOOKUP(計算シート!B255,'源泉徴収(月額)'!$A$10:$A$350,'源泉徴収(月額)'!$K$10:$K$350),0)))))))),0)</f>
        <v>0</v>
      </c>
    </row>
    <row r="256" spans="2:3">
      <c r="B256">
        <f ca="1">IF(AND('源泉徴収(月額)'!B263&lt;=基礎データ!$B$17,基礎データ!$B$17&lt;'源泉徴収(月額)'!C263),'源泉徴収(月額)'!A263,0)</f>
        <v>0</v>
      </c>
      <c r="C256">
        <f ca="1">IF(B256&gt;0,IF(基礎データ!$B$4=0,LOOKUP(計算シート!B256,'源泉徴収(月額)'!$A$10:$A$350,'源泉徴収(月額)'!$D$10:$D$350),IF(基礎データ!$B$4=1,LOOKUP(計算シート!B256,'源泉徴収(月額)'!$A$10:$A$350,'源泉徴収(月額)'!$E$10:$E$350),IF(基礎データ!$B$4=2,LOOKUP(計算シート!B256,'源泉徴収(月額)'!$A$10:$A$350,'源泉徴収(月額)'!$F$10:$F$350),IF(基礎データ!$B$4=3,LOOKUP(計算シート!B256,'源泉徴収(月額)'!$A$10:$A$350,'源泉徴収(月額)'!$G$10:$G$350),IF(基礎データ!$B$4=4,LOOKUP(計算シート!B256,'源泉徴収(月額)'!$A$10:$A$350,'源泉徴収(月額)'!$H$10:$H$350),IF(基礎データ!$B$4=5,LOOKUP(計算シート!B256,'源泉徴収(月額)'!$A$10:$A$350,'源泉徴収(月額)'!$I$10:$I$350),IF(基礎データ!$B$4=6,LOOKUP(計算シート!B256,'源泉徴収(月額)'!$A$10:$A$350,'源泉徴収(月額)'!$J$10:$J$350),IF(基礎データ!$B$4=7,LOOKUP(計算シート!B256,'源泉徴収(月額)'!$A$10:$A$350,'源泉徴収(月額)'!$K$10:$K$350),0)))))))),0)</f>
        <v>0</v>
      </c>
    </row>
    <row r="257" spans="2:3">
      <c r="B257">
        <f ca="1">IF(AND('源泉徴収(月額)'!B264&lt;=基礎データ!$B$17,基礎データ!$B$17&lt;'源泉徴収(月額)'!C264),'源泉徴収(月額)'!A264,0)</f>
        <v>0</v>
      </c>
      <c r="C257">
        <f ca="1">IF(B257&gt;0,IF(基礎データ!$B$4=0,LOOKUP(計算シート!B257,'源泉徴収(月額)'!$A$10:$A$350,'源泉徴収(月額)'!$D$10:$D$350),IF(基礎データ!$B$4=1,LOOKUP(計算シート!B257,'源泉徴収(月額)'!$A$10:$A$350,'源泉徴収(月額)'!$E$10:$E$350),IF(基礎データ!$B$4=2,LOOKUP(計算シート!B257,'源泉徴収(月額)'!$A$10:$A$350,'源泉徴収(月額)'!$F$10:$F$350),IF(基礎データ!$B$4=3,LOOKUP(計算シート!B257,'源泉徴収(月額)'!$A$10:$A$350,'源泉徴収(月額)'!$G$10:$G$350),IF(基礎データ!$B$4=4,LOOKUP(計算シート!B257,'源泉徴収(月額)'!$A$10:$A$350,'源泉徴収(月額)'!$H$10:$H$350),IF(基礎データ!$B$4=5,LOOKUP(計算シート!B257,'源泉徴収(月額)'!$A$10:$A$350,'源泉徴収(月額)'!$I$10:$I$350),IF(基礎データ!$B$4=6,LOOKUP(計算シート!B257,'源泉徴収(月額)'!$A$10:$A$350,'源泉徴収(月額)'!$J$10:$J$350),IF(基礎データ!$B$4=7,LOOKUP(計算シート!B257,'源泉徴収(月額)'!$A$10:$A$350,'源泉徴収(月額)'!$K$10:$K$350),0)))))))),0)</f>
        <v>0</v>
      </c>
    </row>
    <row r="258" spans="2:3">
      <c r="B258">
        <f ca="1">IF(AND('源泉徴収(月額)'!B265&lt;=基礎データ!$B$17,基礎データ!$B$17&lt;'源泉徴収(月額)'!C265),'源泉徴収(月額)'!A265,0)</f>
        <v>0</v>
      </c>
      <c r="C258">
        <f ca="1">IF(B258&gt;0,IF(基礎データ!$B$4=0,LOOKUP(計算シート!B258,'源泉徴収(月額)'!$A$10:$A$350,'源泉徴収(月額)'!$D$10:$D$350),IF(基礎データ!$B$4=1,LOOKUP(計算シート!B258,'源泉徴収(月額)'!$A$10:$A$350,'源泉徴収(月額)'!$E$10:$E$350),IF(基礎データ!$B$4=2,LOOKUP(計算シート!B258,'源泉徴収(月額)'!$A$10:$A$350,'源泉徴収(月額)'!$F$10:$F$350),IF(基礎データ!$B$4=3,LOOKUP(計算シート!B258,'源泉徴収(月額)'!$A$10:$A$350,'源泉徴収(月額)'!$G$10:$G$350),IF(基礎データ!$B$4=4,LOOKUP(計算シート!B258,'源泉徴収(月額)'!$A$10:$A$350,'源泉徴収(月額)'!$H$10:$H$350),IF(基礎データ!$B$4=5,LOOKUP(計算シート!B258,'源泉徴収(月額)'!$A$10:$A$350,'源泉徴収(月額)'!$I$10:$I$350),IF(基礎データ!$B$4=6,LOOKUP(計算シート!B258,'源泉徴収(月額)'!$A$10:$A$350,'源泉徴収(月額)'!$J$10:$J$350),IF(基礎データ!$B$4=7,LOOKUP(計算シート!B258,'源泉徴収(月額)'!$A$10:$A$350,'源泉徴収(月額)'!$K$10:$K$350),0)))))))),0)</f>
        <v>0</v>
      </c>
    </row>
    <row r="259" spans="2:3">
      <c r="B259">
        <f ca="1">IF(AND('源泉徴収(月額)'!B266&lt;=基礎データ!$B$17,基礎データ!$B$17&lt;'源泉徴収(月額)'!C266),'源泉徴収(月額)'!A266,0)</f>
        <v>0</v>
      </c>
      <c r="C259">
        <f ca="1">IF(B259&gt;0,IF(基礎データ!$B$4=0,LOOKUP(計算シート!B259,'源泉徴収(月額)'!$A$10:$A$350,'源泉徴収(月額)'!$D$10:$D$350),IF(基礎データ!$B$4=1,LOOKUP(計算シート!B259,'源泉徴収(月額)'!$A$10:$A$350,'源泉徴収(月額)'!$E$10:$E$350),IF(基礎データ!$B$4=2,LOOKUP(計算シート!B259,'源泉徴収(月額)'!$A$10:$A$350,'源泉徴収(月額)'!$F$10:$F$350),IF(基礎データ!$B$4=3,LOOKUP(計算シート!B259,'源泉徴収(月額)'!$A$10:$A$350,'源泉徴収(月額)'!$G$10:$G$350),IF(基礎データ!$B$4=4,LOOKUP(計算シート!B259,'源泉徴収(月額)'!$A$10:$A$350,'源泉徴収(月額)'!$H$10:$H$350),IF(基礎データ!$B$4=5,LOOKUP(計算シート!B259,'源泉徴収(月額)'!$A$10:$A$350,'源泉徴収(月額)'!$I$10:$I$350),IF(基礎データ!$B$4=6,LOOKUP(計算シート!B259,'源泉徴収(月額)'!$A$10:$A$350,'源泉徴収(月額)'!$J$10:$J$350),IF(基礎データ!$B$4=7,LOOKUP(計算シート!B259,'源泉徴収(月額)'!$A$10:$A$350,'源泉徴収(月額)'!$K$10:$K$350),0)))))))),0)</f>
        <v>0</v>
      </c>
    </row>
    <row r="260" spans="2:3">
      <c r="B260">
        <f ca="1">IF(AND('源泉徴収(月額)'!B267&lt;=基礎データ!$B$17,基礎データ!$B$17&lt;'源泉徴収(月額)'!C267),'源泉徴収(月額)'!A267,0)</f>
        <v>0</v>
      </c>
      <c r="C260">
        <f ca="1">IF(B260&gt;0,IF(基礎データ!$B$4=0,LOOKUP(計算シート!B260,'源泉徴収(月額)'!$A$10:$A$350,'源泉徴収(月額)'!$D$10:$D$350),IF(基礎データ!$B$4=1,LOOKUP(計算シート!B260,'源泉徴収(月額)'!$A$10:$A$350,'源泉徴収(月額)'!$E$10:$E$350),IF(基礎データ!$B$4=2,LOOKUP(計算シート!B260,'源泉徴収(月額)'!$A$10:$A$350,'源泉徴収(月額)'!$F$10:$F$350),IF(基礎データ!$B$4=3,LOOKUP(計算シート!B260,'源泉徴収(月額)'!$A$10:$A$350,'源泉徴収(月額)'!$G$10:$G$350),IF(基礎データ!$B$4=4,LOOKUP(計算シート!B260,'源泉徴収(月額)'!$A$10:$A$350,'源泉徴収(月額)'!$H$10:$H$350),IF(基礎データ!$B$4=5,LOOKUP(計算シート!B260,'源泉徴収(月額)'!$A$10:$A$350,'源泉徴収(月額)'!$I$10:$I$350),IF(基礎データ!$B$4=6,LOOKUP(計算シート!B260,'源泉徴収(月額)'!$A$10:$A$350,'源泉徴収(月額)'!$J$10:$J$350),IF(基礎データ!$B$4=7,LOOKUP(計算シート!B260,'源泉徴収(月額)'!$A$10:$A$350,'源泉徴収(月額)'!$K$10:$K$350),0)))))))),0)</f>
        <v>0</v>
      </c>
    </row>
    <row r="261" spans="2:3">
      <c r="B261">
        <f ca="1">IF(AND('源泉徴収(月額)'!B268&lt;=基礎データ!$B$17,基礎データ!$B$17&lt;'源泉徴収(月額)'!C268),'源泉徴収(月額)'!A268,0)</f>
        <v>0</v>
      </c>
      <c r="C261">
        <f ca="1">IF(B261&gt;0,IF(基礎データ!$B$4=0,LOOKUP(計算シート!B261,'源泉徴収(月額)'!$A$10:$A$350,'源泉徴収(月額)'!$D$10:$D$350),IF(基礎データ!$B$4=1,LOOKUP(計算シート!B261,'源泉徴収(月額)'!$A$10:$A$350,'源泉徴収(月額)'!$E$10:$E$350),IF(基礎データ!$B$4=2,LOOKUP(計算シート!B261,'源泉徴収(月額)'!$A$10:$A$350,'源泉徴収(月額)'!$F$10:$F$350),IF(基礎データ!$B$4=3,LOOKUP(計算シート!B261,'源泉徴収(月額)'!$A$10:$A$350,'源泉徴収(月額)'!$G$10:$G$350),IF(基礎データ!$B$4=4,LOOKUP(計算シート!B261,'源泉徴収(月額)'!$A$10:$A$350,'源泉徴収(月額)'!$H$10:$H$350),IF(基礎データ!$B$4=5,LOOKUP(計算シート!B261,'源泉徴収(月額)'!$A$10:$A$350,'源泉徴収(月額)'!$I$10:$I$350),IF(基礎データ!$B$4=6,LOOKUP(計算シート!B261,'源泉徴収(月額)'!$A$10:$A$350,'源泉徴収(月額)'!$J$10:$J$350),IF(基礎データ!$B$4=7,LOOKUP(計算シート!B261,'源泉徴収(月額)'!$A$10:$A$350,'源泉徴収(月額)'!$K$10:$K$350),0)))))))),0)</f>
        <v>0</v>
      </c>
    </row>
    <row r="262" spans="2:3">
      <c r="B262">
        <f ca="1">IF(AND('源泉徴収(月額)'!B269&lt;=基礎データ!$B$17,基礎データ!$B$17&lt;'源泉徴収(月額)'!C269),'源泉徴収(月額)'!A269,0)</f>
        <v>0</v>
      </c>
      <c r="C262">
        <f ca="1">IF(B262&gt;0,IF(基礎データ!$B$4=0,LOOKUP(計算シート!B262,'源泉徴収(月額)'!$A$10:$A$350,'源泉徴収(月額)'!$D$10:$D$350),IF(基礎データ!$B$4=1,LOOKUP(計算シート!B262,'源泉徴収(月額)'!$A$10:$A$350,'源泉徴収(月額)'!$E$10:$E$350),IF(基礎データ!$B$4=2,LOOKUP(計算シート!B262,'源泉徴収(月額)'!$A$10:$A$350,'源泉徴収(月額)'!$F$10:$F$350),IF(基礎データ!$B$4=3,LOOKUP(計算シート!B262,'源泉徴収(月額)'!$A$10:$A$350,'源泉徴収(月額)'!$G$10:$G$350),IF(基礎データ!$B$4=4,LOOKUP(計算シート!B262,'源泉徴収(月額)'!$A$10:$A$350,'源泉徴収(月額)'!$H$10:$H$350),IF(基礎データ!$B$4=5,LOOKUP(計算シート!B262,'源泉徴収(月額)'!$A$10:$A$350,'源泉徴収(月額)'!$I$10:$I$350),IF(基礎データ!$B$4=6,LOOKUP(計算シート!B262,'源泉徴収(月額)'!$A$10:$A$350,'源泉徴収(月額)'!$J$10:$J$350),IF(基礎データ!$B$4=7,LOOKUP(計算シート!B262,'源泉徴収(月額)'!$A$10:$A$350,'源泉徴収(月額)'!$K$10:$K$350),0)))))))),0)</f>
        <v>0</v>
      </c>
    </row>
    <row r="263" spans="2:3">
      <c r="B263">
        <f ca="1">IF(AND('源泉徴収(月額)'!B270&lt;=基礎データ!$B$17,基礎データ!$B$17&lt;'源泉徴収(月額)'!C270),'源泉徴収(月額)'!A270,0)</f>
        <v>0</v>
      </c>
      <c r="C263">
        <f ca="1">IF(B263&gt;0,IF(基礎データ!$B$4=0,LOOKUP(計算シート!B263,'源泉徴収(月額)'!$A$10:$A$350,'源泉徴収(月額)'!$D$10:$D$350),IF(基礎データ!$B$4=1,LOOKUP(計算シート!B263,'源泉徴収(月額)'!$A$10:$A$350,'源泉徴収(月額)'!$E$10:$E$350),IF(基礎データ!$B$4=2,LOOKUP(計算シート!B263,'源泉徴収(月額)'!$A$10:$A$350,'源泉徴収(月額)'!$F$10:$F$350),IF(基礎データ!$B$4=3,LOOKUP(計算シート!B263,'源泉徴収(月額)'!$A$10:$A$350,'源泉徴収(月額)'!$G$10:$G$350),IF(基礎データ!$B$4=4,LOOKUP(計算シート!B263,'源泉徴収(月額)'!$A$10:$A$350,'源泉徴収(月額)'!$H$10:$H$350),IF(基礎データ!$B$4=5,LOOKUP(計算シート!B263,'源泉徴収(月額)'!$A$10:$A$350,'源泉徴収(月額)'!$I$10:$I$350),IF(基礎データ!$B$4=6,LOOKUP(計算シート!B263,'源泉徴収(月額)'!$A$10:$A$350,'源泉徴収(月額)'!$J$10:$J$350),IF(基礎データ!$B$4=7,LOOKUP(計算シート!B263,'源泉徴収(月額)'!$A$10:$A$350,'源泉徴収(月額)'!$K$10:$K$350),0)))))))),0)</f>
        <v>0</v>
      </c>
    </row>
    <row r="264" spans="2:3">
      <c r="B264">
        <f ca="1">IF(AND('源泉徴収(月額)'!B271&lt;=基礎データ!$B$17,基礎データ!$B$17&lt;'源泉徴収(月額)'!C271),'源泉徴収(月額)'!A271,0)</f>
        <v>0</v>
      </c>
      <c r="C264">
        <f ca="1">IF(B264&gt;0,IF(基礎データ!$B$4=0,LOOKUP(計算シート!B264,'源泉徴収(月額)'!$A$10:$A$350,'源泉徴収(月額)'!$D$10:$D$350),IF(基礎データ!$B$4=1,LOOKUP(計算シート!B264,'源泉徴収(月額)'!$A$10:$A$350,'源泉徴収(月額)'!$E$10:$E$350),IF(基礎データ!$B$4=2,LOOKUP(計算シート!B264,'源泉徴収(月額)'!$A$10:$A$350,'源泉徴収(月額)'!$F$10:$F$350),IF(基礎データ!$B$4=3,LOOKUP(計算シート!B264,'源泉徴収(月額)'!$A$10:$A$350,'源泉徴収(月額)'!$G$10:$G$350),IF(基礎データ!$B$4=4,LOOKUP(計算シート!B264,'源泉徴収(月額)'!$A$10:$A$350,'源泉徴収(月額)'!$H$10:$H$350),IF(基礎データ!$B$4=5,LOOKUP(計算シート!B264,'源泉徴収(月額)'!$A$10:$A$350,'源泉徴収(月額)'!$I$10:$I$350),IF(基礎データ!$B$4=6,LOOKUP(計算シート!B264,'源泉徴収(月額)'!$A$10:$A$350,'源泉徴収(月額)'!$J$10:$J$350),IF(基礎データ!$B$4=7,LOOKUP(計算シート!B264,'源泉徴収(月額)'!$A$10:$A$350,'源泉徴収(月額)'!$K$10:$K$350),0)))))))),0)</f>
        <v>0</v>
      </c>
    </row>
    <row r="265" spans="2:3">
      <c r="B265">
        <f ca="1">IF(AND('源泉徴収(月額)'!B272&lt;=基礎データ!$B$17,基礎データ!$B$17&lt;'源泉徴収(月額)'!C272),'源泉徴収(月額)'!A272,0)</f>
        <v>0</v>
      </c>
      <c r="C265">
        <f ca="1">IF(B265&gt;0,IF(基礎データ!$B$4=0,LOOKUP(計算シート!B265,'源泉徴収(月額)'!$A$10:$A$350,'源泉徴収(月額)'!$D$10:$D$350),IF(基礎データ!$B$4=1,LOOKUP(計算シート!B265,'源泉徴収(月額)'!$A$10:$A$350,'源泉徴収(月額)'!$E$10:$E$350),IF(基礎データ!$B$4=2,LOOKUP(計算シート!B265,'源泉徴収(月額)'!$A$10:$A$350,'源泉徴収(月額)'!$F$10:$F$350),IF(基礎データ!$B$4=3,LOOKUP(計算シート!B265,'源泉徴収(月額)'!$A$10:$A$350,'源泉徴収(月額)'!$G$10:$G$350),IF(基礎データ!$B$4=4,LOOKUP(計算シート!B265,'源泉徴収(月額)'!$A$10:$A$350,'源泉徴収(月額)'!$H$10:$H$350),IF(基礎データ!$B$4=5,LOOKUP(計算シート!B265,'源泉徴収(月額)'!$A$10:$A$350,'源泉徴収(月額)'!$I$10:$I$350),IF(基礎データ!$B$4=6,LOOKUP(計算シート!B265,'源泉徴収(月額)'!$A$10:$A$350,'源泉徴収(月額)'!$J$10:$J$350),IF(基礎データ!$B$4=7,LOOKUP(計算シート!B265,'源泉徴収(月額)'!$A$10:$A$350,'源泉徴収(月額)'!$K$10:$K$350),0)))))))),0)</f>
        <v>0</v>
      </c>
    </row>
    <row r="266" spans="2:3">
      <c r="B266">
        <f ca="1">IF(AND('源泉徴収(月額)'!B273&lt;=基礎データ!$B$17,基礎データ!$B$17&lt;'源泉徴収(月額)'!C273),'源泉徴収(月額)'!A273,0)</f>
        <v>0</v>
      </c>
      <c r="C266">
        <f ca="1">IF(B266&gt;0,IF(基礎データ!$B$4=0,LOOKUP(計算シート!B266,'源泉徴収(月額)'!$A$10:$A$350,'源泉徴収(月額)'!$D$10:$D$350),IF(基礎データ!$B$4=1,LOOKUP(計算シート!B266,'源泉徴収(月額)'!$A$10:$A$350,'源泉徴収(月額)'!$E$10:$E$350),IF(基礎データ!$B$4=2,LOOKUP(計算シート!B266,'源泉徴収(月額)'!$A$10:$A$350,'源泉徴収(月額)'!$F$10:$F$350),IF(基礎データ!$B$4=3,LOOKUP(計算シート!B266,'源泉徴収(月額)'!$A$10:$A$350,'源泉徴収(月額)'!$G$10:$G$350),IF(基礎データ!$B$4=4,LOOKUP(計算シート!B266,'源泉徴収(月額)'!$A$10:$A$350,'源泉徴収(月額)'!$H$10:$H$350),IF(基礎データ!$B$4=5,LOOKUP(計算シート!B266,'源泉徴収(月額)'!$A$10:$A$350,'源泉徴収(月額)'!$I$10:$I$350),IF(基礎データ!$B$4=6,LOOKUP(計算シート!B266,'源泉徴収(月額)'!$A$10:$A$350,'源泉徴収(月額)'!$J$10:$J$350),IF(基礎データ!$B$4=7,LOOKUP(計算シート!B266,'源泉徴収(月額)'!$A$10:$A$350,'源泉徴収(月額)'!$K$10:$K$350),0)))))))),0)</f>
        <v>0</v>
      </c>
    </row>
    <row r="267" spans="2:3">
      <c r="B267">
        <f ca="1">IF(AND('源泉徴収(月額)'!B274&lt;=基礎データ!$B$17,基礎データ!$B$17&lt;'源泉徴収(月額)'!C274),'源泉徴収(月額)'!A274,0)</f>
        <v>0</v>
      </c>
      <c r="C267">
        <f ca="1">IF(B267&gt;0,IF(基礎データ!$B$4=0,LOOKUP(計算シート!B267,'源泉徴収(月額)'!$A$10:$A$350,'源泉徴収(月額)'!$D$10:$D$350),IF(基礎データ!$B$4=1,LOOKUP(計算シート!B267,'源泉徴収(月額)'!$A$10:$A$350,'源泉徴収(月額)'!$E$10:$E$350),IF(基礎データ!$B$4=2,LOOKUP(計算シート!B267,'源泉徴収(月額)'!$A$10:$A$350,'源泉徴収(月額)'!$F$10:$F$350),IF(基礎データ!$B$4=3,LOOKUP(計算シート!B267,'源泉徴収(月額)'!$A$10:$A$350,'源泉徴収(月額)'!$G$10:$G$350),IF(基礎データ!$B$4=4,LOOKUP(計算シート!B267,'源泉徴収(月額)'!$A$10:$A$350,'源泉徴収(月額)'!$H$10:$H$350),IF(基礎データ!$B$4=5,LOOKUP(計算シート!B267,'源泉徴収(月額)'!$A$10:$A$350,'源泉徴収(月額)'!$I$10:$I$350),IF(基礎データ!$B$4=6,LOOKUP(計算シート!B267,'源泉徴収(月額)'!$A$10:$A$350,'源泉徴収(月額)'!$J$10:$J$350),IF(基礎データ!$B$4=7,LOOKUP(計算シート!B267,'源泉徴収(月額)'!$A$10:$A$350,'源泉徴収(月額)'!$K$10:$K$350),0)))))))),0)</f>
        <v>0</v>
      </c>
    </row>
    <row r="268" spans="2:3">
      <c r="B268">
        <f ca="1">IF(AND('源泉徴収(月額)'!B275&lt;=基礎データ!$B$17,基礎データ!$B$17&lt;'源泉徴収(月額)'!C275),'源泉徴収(月額)'!A275,0)</f>
        <v>0</v>
      </c>
      <c r="C268">
        <f ca="1">IF(B268&gt;0,IF(基礎データ!$B$4=0,LOOKUP(計算シート!B268,'源泉徴収(月額)'!$A$10:$A$350,'源泉徴収(月額)'!$D$10:$D$350),IF(基礎データ!$B$4=1,LOOKUP(計算シート!B268,'源泉徴収(月額)'!$A$10:$A$350,'源泉徴収(月額)'!$E$10:$E$350),IF(基礎データ!$B$4=2,LOOKUP(計算シート!B268,'源泉徴収(月額)'!$A$10:$A$350,'源泉徴収(月額)'!$F$10:$F$350),IF(基礎データ!$B$4=3,LOOKUP(計算シート!B268,'源泉徴収(月額)'!$A$10:$A$350,'源泉徴収(月額)'!$G$10:$G$350),IF(基礎データ!$B$4=4,LOOKUP(計算シート!B268,'源泉徴収(月額)'!$A$10:$A$350,'源泉徴収(月額)'!$H$10:$H$350),IF(基礎データ!$B$4=5,LOOKUP(計算シート!B268,'源泉徴収(月額)'!$A$10:$A$350,'源泉徴収(月額)'!$I$10:$I$350),IF(基礎データ!$B$4=6,LOOKUP(計算シート!B268,'源泉徴収(月額)'!$A$10:$A$350,'源泉徴収(月額)'!$J$10:$J$350),IF(基礎データ!$B$4=7,LOOKUP(計算シート!B268,'源泉徴収(月額)'!$A$10:$A$350,'源泉徴収(月額)'!$K$10:$K$350),0)))))))),0)</f>
        <v>0</v>
      </c>
    </row>
    <row r="269" spans="2:3">
      <c r="B269">
        <f ca="1">IF(AND('源泉徴収(月額)'!B276&lt;=基礎データ!$B$17,基礎データ!$B$17&lt;'源泉徴収(月額)'!C276),'源泉徴収(月額)'!A276,0)</f>
        <v>0</v>
      </c>
      <c r="C269">
        <f ca="1">IF(B269&gt;0,IF(基礎データ!$B$4=0,LOOKUP(計算シート!B269,'源泉徴収(月額)'!$A$10:$A$350,'源泉徴収(月額)'!$D$10:$D$350),IF(基礎データ!$B$4=1,LOOKUP(計算シート!B269,'源泉徴収(月額)'!$A$10:$A$350,'源泉徴収(月額)'!$E$10:$E$350),IF(基礎データ!$B$4=2,LOOKUP(計算シート!B269,'源泉徴収(月額)'!$A$10:$A$350,'源泉徴収(月額)'!$F$10:$F$350),IF(基礎データ!$B$4=3,LOOKUP(計算シート!B269,'源泉徴収(月額)'!$A$10:$A$350,'源泉徴収(月額)'!$G$10:$G$350),IF(基礎データ!$B$4=4,LOOKUP(計算シート!B269,'源泉徴収(月額)'!$A$10:$A$350,'源泉徴収(月額)'!$H$10:$H$350),IF(基礎データ!$B$4=5,LOOKUP(計算シート!B269,'源泉徴収(月額)'!$A$10:$A$350,'源泉徴収(月額)'!$I$10:$I$350),IF(基礎データ!$B$4=6,LOOKUP(計算シート!B269,'源泉徴収(月額)'!$A$10:$A$350,'源泉徴収(月額)'!$J$10:$J$350),IF(基礎データ!$B$4=7,LOOKUP(計算シート!B269,'源泉徴収(月額)'!$A$10:$A$350,'源泉徴収(月額)'!$K$10:$K$350),0)))))))),0)</f>
        <v>0</v>
      </c>
    </row>
    <row r="270" spans="2:3">
      <c r="B270">
        <f ca="1">IF(AND('源泉徴収(月額)'!B277&lt;=基礎データ!$B$17,基礎データ!$B$17&lt;'源泉徴収(月額)'!C277),'源泉徴収(月額)'!A277,0)</f>
        <v>0</v>
      </c>
      <c r="C270">
        <f ca="1">IF(B270&gt;0,IF(基礎データ!$B$4=0,LOOKUP(計算シート!B270,'源泉徴収(月額)'!$A$10:$A$350,'源泉徴収(月額)'!$D$10:$D$350),IF(基礎データ!$B$4=1,LOOKUP(計算シート!B270,'源泉徴収(月額)'!$A$10:$A$350,'源泉徴収(月額)'!$E$10:$E$350),IF(基礎データ!$B$4=2,LOOKUP(計算シート!B270,'源泉徴収(月額)'!$A$10:$A$350,'源泉徴収(月額)'!$F$10:$F$350),IF(基礎データ!$B$4=3,LOOKUP(計算シート!B270,'源泉徴収(月額)'!$A$10:$A$350,'源泉徴収(月額)'!$G$10:$G$350),IF(基礎データ!$B$4=4,LOOKUP(計算シート!B270,'源泉徴収(月額)'!$A$10:$A$350,'源泉徴収(月額)'!$H$10:$H$350),IF(基礎データ!$B$4=5,LOOKUP(計算シート!B270,'源泉徴収(月額)'!$A$10:$A$350,'源泉徴収(月額)'!$I$10:$I$350),IF(基礎データ!$B$4=6,LOOKUP(計算シート!B270,'源泉徴収(月額)'!$A$10:$A$350,'源泉徴収(月額)'!$J$10:$J$350),IF(基礎データ!$B$4=7,LOOKUP(計算シート!B270,'源泉徴収(月額)'!$A$10:$A$350,'源泉徴収(月額)'!$K$10:$K$350),0)))))))),0)</f>
        <v>0</v>
      </c>
    </row>
    <row r="271" spans="2:3">
      <c r="B271">
        <f ca="1">IF(AND('源泉徴収(月額)'!B278&lt;=基礎データ!$B$17,基礎データ!$B$17&lt;'源泉徴収(月額)'!C278),'源泉徴収(月額)'!A278,0)</f>
        <v>0</v>
      </c>
      <c r="C271">
        <f ca="1">IF(B271&gt;0,IF(基礎データ!$B$4=0,LOOKUP(計算シート!B271,'源泉徴収(月額)'!$A$10:$A$350,'源泉徴収(月額)'!$D$10:$D$350),IF(基礎データ!$B$4=1,LOOKUP(計算シート!B271,'源泉徴収(月額)'!$A$10:$A$350,'源泉徴収(月額)'!$E$10:$E$350),IF(基礎データ!$B$4=2,LOOKUP(計算シート!B271,'源泉徴収(月額)'!$A$10:$A$350,'源泉徴収(月額)'!$F$10:$F$350),IF(基礎データ!$B$4=3,LOOKUP(計算シート!B271,'源泉徴収(月額)'!$A$10:$A$350,'源泉徴収(月額)'!$G$10:$G$350),IF(基礎データ!$B$4=4,LOOKUP(計算シート!B271,'源泉徴収(月額)'!$A$10:$A$350,'源泉徴収(月額)'!$H$10:$H$350),IF(基礎データ!$B$4=5,LOOKUP(計算シート!B271,'源泉徴収(月額)'!$A$10:$A$350,'源泉徴収(月額)'!$I$10:$I$350),IF(基礎データ!$B$4=6,LOOKUP(計算シート!B271,'源泉徴収(月額)'!$A$10:$A$350,'源泉徴収(月額)'!$J$10:$J$350),IF(基礎データ!$B$4=7,LOOKUP(計算シート!B271,'源泉徴収(月額)'!$A$10:$A$350,'源泉徴収(月額)'!$K$10:$K$350),0)))))))),0)</f>
        <v>0</v>
      </c>
    </row>
    <row r="272" spans="2:3">
      <c r="B272">
        <f ca="1">IF(AND('源泉徴収(月額)'!B279&lt;=基礎データ!$B$17,基礎データ!$B$17&lt;'源泉徴収(月額)'!C279),'源泉徴収(月額)'!A279,0)</f>
        <v>0</v>
      </c>
      <c r="C272">
        <f ca="1">IF(B272&gt;0,IF(基礎データ!$B$4=0,LOOKUP(計算シート!B272,'源泉徴収(月額)'!$A$10:$A$350,'源泉徴収(月額)'!$D$10:$D$350),IF(基礎データ!$B$4=1,LOOKUP(計算シート!B272,'源泉徴収(月額)'!$A$10:$A$350,'源泉徴収(月額)'!$E$10:$E$350),IF(基礎データ!$B$4=2,LOOKUP(計算シート!B272,'源泉徴収(月額)'!$A$10:$A$350,'源泉徴収(月額)'!$F$10:$F$350),IF(基礎データ!$B$4=3,LOOKUP(計算シート!B272,'源泉徴収(月額)'!$A$10:$A$350,'源泉徴収(月額)'!$G$10:$G$350),IF(基礎データ!$B$4=4,LOOKUP(計算シート!B272,'源泉徴収(月額)'!$A$10:$A$350,'源泉徴収(月額)'!$H$10:$H$350),IF(基礎データ!$B$4=5,LOOKUP(計算シート!B272,'源泉徴収(月額)'!$A$10:$A$350,'源泉徴収(月額)'!$I$10:$I$350),IF(基礎データ!$B$4=6,LOOKUP(計算シート!B272,'源泉徴収(月額)'!$A$10:$A$350,'源泉徴収(月額)'!$J$10:$J$350),IF(基礎データ!$B$4=7,LOOKUP(計算シート!B272,'源泉徴収(月額)'!$A$10:$A$350,'源泉徴収(月額)'!$K$10:$K$350),0)))))))),0)</f>
        <v>0</v>
      </c>
    </row>
    <row r="273" spans="2:3">
      <c r="B273">
        <f ca="1">IF(AND('源泉徴収(月額)'!B280&lt;=基礎データ!$B$17,基礎データ!$B$17&lt;'源泉徴収(月額)'!C280),'源泉徴収(月額)'!A280,0)</f>
        <v>0</v>
      </c>
      <c r="C273">
        <f ca="1">IF(B273&gt;0,IF(基礎データ!$B$4=0,LOOKUP(計算シート!B273,'源泉徴収(月額)'!$A$10:$A$350,'源泉徴収(月額)'!$D$10:$D$350),IF(基礎データ!$B$4=1,LOOKUP(計算シート!B273,'源泉徴収(月額)'!$A$10:$A$350,'源泉徴収(月額)'!$E$10:$E$350),IF(基礎データ!$B$4=2,LOOKUP(計算シート!B273,'源泉徴収(月額)'!$A$10:$A$350,'源泉徴収(月額)'!$F$10:$F$350),IF(基礎データ!$B$4=3,LOOKUP(計算シート!B273,'源泉徴収(月額)'!$A$10:$A$350,'源泉徴収(月額)'!$G$10:$G$350),IF(基礎データ!$B$4=4,LOOKUP(計算シート!B273,'源泉徴収(月額)'!$A$10:$A$350,'源泉徴収(月額)'!$H$10:$H$350),IF(基礎データ!$B$4=5,LOOKUP(計算シート!B273,'源泉徴収(月額)'!$A$10:$A$350,'源泉徴収(月額)'!$I$10:$I$350),IF(基礎データ!$B$4=6,LOOKUP(計算シート!B273,'源泉徴収(月額)'!$A$10:$A$350,'源泉徴収(月額)'!$J$10:$J$350),IF(基礎データ!$B$4=7,LOOKUP(計算シート!B273,'源泉徴収(月額)'!$A$10:$A$350,'源泉徴収(月額)'!$K$10:$K$350),0)))))))),0)</f>
        <v>0</v>
      </c>
    </row>
    <row r="274" spans="2:3">
      <c r="B274">
        <f ca="1">IF(AND('源泉徴収(月額)'!B281&lt;=基礎データ!$B$17,基礎データ!$B$17&lt;'源泉徴収(月額)'!C281),'源泉徴収(月額)'!A281,0)</f>
        <v>0</v>
      </c>
      <c r="C274">
        <f ca="1">IF(B274&gt;0,IF(基礎データ!$B$4=0,LOOKUP(計算シート!B274,'源泉徴収(月額)'!$A$10:$A$350,'源泉徴収(月額)'!$D$10:$D$350),IF(基礎データ!$B$4=1,LOOKUP(計算シート!B274,'源泉徴収(月額)'!$A$10:$A$350,'源泉徴収(月額)'!$E$10:$E$350),IF(基礎データ!$B$4=2,LOOKUP(計算シート!B274,'源泉徴収(月額)'!$A$10:$A$350,'源泉徴収(月額)'!$F$10:$F$350),IF(基礎データ!$B$4=3,LOOKUP(計算シート!B274,'源泉徴収(月額)'!$A$10:$A$350,'源泉徴収(月額)'!$G$10:$G$350),IF(基礎データ!$B$4=4,LOOKUP(計算シート!B274,'源泉徴収(月額)'!$A$10:$A$350,'源泉徴収(月額)'!$H$10:$H$350),IF(基礎データ!$B$4=5,LOOKUP(計算シート!B274,'源泉徴収(月額)'!$A$10:$A$350,'源泉徴収(月額)'!$I$10:$I$350),IF(基礎データ!$B$4=6,LOOKUP(計算シート!B274,'源泉徴収(月額)'!$A$10:$A$350,'源泉徴収(月額)'!$J$10:$J$350),IF(基礎データ!$B$4=7,LOOKUP(計算シート!B274,'源泉徴収(月額)'!$A$10:$A$350,'源泉徴収(月額)'!$K$10:$K$350),0)))))))),0)</f>
        <v>0</v>
      </c>
    </row>
    <row r="275" spans="2:3">
      <c r="B275">
        <f ca="1">IF(AND('源泉徴収(月額)'!B282&lt;=基礎データ!$B$17,基礎データ!$B$17&lt;'源泉徴収(月額)'!C282),'源泉徴収(月額)'!A282,0)</f>
        <v>0</v>
      </c>
      <c r="C275">
        <f ca="1">IF(B275&gt;0,IF(基礎データ!$B$4=0,LOOKUP(計算シート!B275,'源泉徴収(月額)'!$A$10:$A$350,'源泉徴収(月額)'!$D$10:$D$350),IF(基礎データ!$B$4=1,LOOKUP(計算シート!B275,'源泉徴収(月額)'!$A$10:$A$350,'源泉徴収(月額)'!$E$10:$E$350),IF(基礎データ!$B$4=2,LOOKUP(計算シート!B275,'源泉徴収(月額)'!$A$10:$A$350,'源泉徴収(月額)'!$F$10:$F$350),IF(基礎データ!$B$4=3,LOOKUP(計算シート!B275,'源泉徴収(月額)'!$A$10:$A$350,'源泉徴収(月額)'!$G$10:$G$350),IF(基礎データ!$B$4=4,LOOKUP(計算シート!B275,'源泉徴収(月額)'!$A$10:$A$350,'源泉徴収(月額)'!$H$10:$H$350),IF(基礎データ!$B$4=5,LOOKUP(計算シート!B275,'源泉徴収(月額)'!$A$10:$A$350,'源泉徴収(月額)'!$I$10:$I$350),IF(基礎データ!$B$4=6,LOOKUP(計算シート!B275,'源泉徴収(月額)'!$A$10:$A$350,'源泉徴収(月額)'!$J$10:$J$350),IF(基礎データ!$B$4=7,LOOKUP(計算シート!B275,'源泉徴収(月額)'!$A$10:$A$350,'源泉徴収(月額)'!$K$10:$K$350),0)))))))),0)</f>
        <v>0</v>
      </c>
    </row>
    <row r="276" spans="2:3">
      <c r="B276">
        <f ca="1">IF(AND('源泉徴収(月額)'!B283&lt;=基礎データ!$B$17,基礎データ!$B$17&lt;'源泉徴収(月額)'!C283),'源泉徴収(月額)'!A283,0)</f>
        <v>0</v>
      </c>
      <c r="C276">
        <f ca="1">IF(B276&gt;0,IF(基礎データ!$B$4=0,LOOKUP(計算シート!B276,'源泉徴収(月額)'!$A$10:$A$350,'源泉徴収(月額)'!$D$10:$D$350),IF(基礎データ!$B$4=1,LOOKUP(計算シート!B276,'源泉徴収(月額)'!$A$10:$A$350,'源泉徴収(月額)'!$E$10:$E$350),IF(基礎データ!$B$4=2,LOOKUP(計算シート!B276,'源泉徴収(月額)'!$A$10:$A$350,'源泉徴収(月額)'!$F$10:$F$350),IF(基礎データ!$B$4=3,LOOKUP(計算シート!B276,'源泉徴収(月額)'!$A$10:$A$350,'源泉徴収(月額)'!$G$10:$G$350),IF(基礎データ!$B$4=4,LOOKUP(計算シート!B276,'源泉徴収(月額)'!$A$10:$A$350,'源泉徴収(月額)'!$H$10:$H$350),IF(基礎データ!$B$4=5,LOOKUP(計算シート!B276,'源泉徴収(月額)'!$A$10:$A$350,'源泉徴収(月額)'!$I$10:$I$350),IF(基礎データ!$B$4=6,LOOKUP(計算シート!B276,'源泉徴収(月額)'!$A$10:$A$350,'源泉徴収(月額)'!$J$10:$J$350),IF(基礎データ!$B$4=7,LOOKUP(計算シート!B276,'源泉徴収(月額)'!$A$10:$A$350,'源泉徴収(月額)'!$K$10:$K$350),0)))))))),0)</f>
        <v>0</v>
      </c>
    </row>
    <row r="277" spans="2:3">
      <c r="B277">
        <f ca="1">IF(AND('源泉徴収(月額)'!B284&lt;=基礎データ!$B$17,基礎データ!$B$17&lt;'源泉徴収(月額)'!C284),'源泉徴収(月額)'!A284,0)</f>
        <v>0</v>
      </c>
      <c r="C277">
        <f ca="1">IF(B277&gt;0,IF(基礎データ!$B$4=0,LOOKUP(計算シート!B277,'源泉徴収(月額)'!$A$10:$A$350,'源泉徴収(月額)'!$D$10:$D$350),IF(基礎データ!$B$4=1,LOOKUP(計算シート!B277,'源泉徴収(月額)'!$A$10:$A$350,'源泉徴収(月額)'!$E$10:$E$350),IF(基礎データ!$B$4=2,LOOKUP(計算シート!B277,'源泉徴収(月額)'!$A$10:$A$350,'源泉徴収(月額)'!$F$10:$F$350),IF(基礎データ!$B$4=3,LOOKUP(計算シート!B277,'源泉徴収(月額)'!$A$10:$A$350,'源泉徴収(月額)'!$G$10:$G$350),IF(基礎データ!$B$4=4,LOOKUP(計算シート!B277,'源泉徴収(月額)'!$A$10:$A$350,'源泉徴収(月額)'!$H$10:$H$350),IF(基礎データ!$B$4=5,LOOKUP(計算シート!B277,'源泉徴収(月額)'!$A$10:$A$350,'源泉徴収(月額)'!$I$10:$I$350),IF(基礎データ!$B$4=6,LOOKUP(計算シート!B277,'源泉徴収(月額)'!$A$10:$A$350,'源泉徴収(月額)'!$J$10:$J$350),IF(基礎データ!$B$4=7,LOOKUP(計算シート!B277,'源泉徴収(月額)'!$A$10:$A$350,'源泉徴収(月額)'!$K$10:$K$350),0)))))))),0)</f>
        <v>0</v>
      </c>
    </row>
    <row r="278" spans="2:3">
      <c r="B278">
        <f ca="1">IF(AND('源泉徴収(月額)'!B285&lt;=基礎データ!$B$17,基礎データ!$B$17&lt;'源泉徴収(月額)'!C285),'源泉徴収(月額)'!A285,0)</f>
        <v>0</v>
      </c>
      <c r="C278">
        <f ca="1">IF(B278&gt;0,IF(基礎データ!$B$4=0,LOOKUP(計算シート!B278,'源泉徴収(月額)'!$A$10:$A$350,'源泉徴収(月額)'!$D$10:$D$350),IF(基礎データ!$B$4=1,LOOKUP(計算シート!B278,'源泉徴収(月額)'!$A$10:$A$350,'源泉徴収(月額)'!$E$10:$E$350),IF(基礎データ!$B$4=2,LOOKUP(計算シート!B278,'源泉徴収(月額)'!$A$10:$A$350,'源泉徴収(月額)'!$F$10:$F$350),IF(基礎データ!$B$4=3,LOOKUP(計算シート!B278,'源泉徴収(月額)'!$A$10:$A$350,'源泉徴収(月額)'!$G$10:$G$350),IF(基礎データ!$B$4=4,LOOKUP(計算シート!B278,'源泉徴収(月額)'!$A$10:$A$350,'源泉徴収(月額)'!$H$10:$H$350),IF(基礎データ!$B$4=5,LOOKUP(計算シート!B278,'源泉徴収(月額)'!$A$10:$A$350,'源泉徴収(月額)'!$I$10:$I$350),IF(基礎データ!$B$4=6,LOOKUP(計算シート!B278,'源泉徴収(月額)'!$A$10:$A$350,'源泉徴収(月額)'!$J$10:$J$350),IF(基礎データ!$B$4=7,LOOKUP(計算シート!B278,'源泉徴収(月額)'!$A$10:$A$350,'源泉徴収(月額)'!$K$10:$K$350),0)))))))),0)</f>
        <v>0</v>
      </c>
    </row>
    <row r="279" spans="2:3">
      <c r="B279">
        <f ca="1">IF(AND('源泉徴収(月額)'!B286&lt;=基礎データ!$B$17,基礎データ!$B$17&lt;'源泉徴収(月額)'!C286),'源泉徴収(月額)'!A286,0)</f>
        <v>0</v>
      </c>
      <c r="C279">
        <f ca="1">IF(B279&gt;0,IF(基礎データ!$B$4=0,LOOKUP(計算シート!B279,'源泉徴収(月額)'!$A$10:$A$350,'源泉徴収(月額)'!$D$10:$D$350),IF(基礎データ!$B$4=1,LOOKUP(計算シート!B279,'源泉徴収(月額)'!$A$10:$A$350,'源泉徴収(月額)'!$E$10:$E$350),IF(基礎データ!$B$4=2,LOOKUP(計算シート!B279,'源泉徴収(月額)'!$A$10:$A$350,'源泉徴収(月額)'!$F$10:$F$350),IF(基礎データ!$B$4=3,LOOKUP(計算シート!B279,'源泉徴収(月額)'!$A$10:$A$350,'源泉徴収(月額)'!$G$10:$G$350),IF(基礎データ!$B$4=4,LOOKUP(計算シート!B279,'源泉徴収(月額)'!$A$10:$A$350,'源泉徴収(月額)'!$H$10:$H$350),IF(基礎データ!$B$4=5,LOOKUP(計算シート!B279,'源泉徴収(月額)'!$A$10:$A$350,'源泉徴収(月額)'!$I$10:$I$350),IF(基礎データ!$B$4=6,LOOKUP(計算シート!B279,'源泉徴収(月額)'!$A$10:$A$350,'源泉徴収(月額)'!$J$10:$J$350),IF(基礎データ!$B$4=7,LOOKUP(計算シート!B279,'源泉徴収(月額)'!$A$10:$A$350,'源泉徴収(月額)'!$K$10:$K$350),0)))))))),0)</f>
        <v>0</v>
      </c>
    </row>
    <row r="280" spans="2:3">
      <c r="B280">
        <f ca="1">IF(AND('源泉徴収(月額)'!B287&lt;=基礎データ!$B$17,基礎データ!$B$17&lt;'源泉徴収(月額)'!C287),'源泉徴収(月額)'!A287,0)</f>
        <v>0</v>
      </c>
      <c r="C280">
        <f ca="1">IF(B280&gt;0,IF(基礎データ!$B$4=0,LOOKUP(計算シート!B280,'源泉徴収(月額)'!$A$10:$A$350,'源泉徴収(月額)'!$D$10:$D$350),IF(基礎データ!$B$4=1,LOOKUP(計算シート!B280,'源泉徴収(月額)'!$A$10:$A$350,'源泉徴収(月額)'!$E$10:$E$350),IF(基礎データ!$B$4=2,LOOKUP(計算シート!B280,'源泉徴収(月額)'!$A$10:$A$350,'源泉徴収(月額)'!$F$10:$F$350),IF(基礎データ!$B$4=3,LOOKUP(計算シート!B280,'源泉徴収(月額)'!$A$10:$A$350,'源泉徴収(月額)'!$G$10:$G$350),IF(基礎データ!$B$4=4,LOOKUP(計算シート!B280,'源泉徴収(月額)'!$A$10:$A$350,'源泉徴収(月額)'!$H$10:$H$350),IF(基礎データ!$B$4=5,LOOKUP(計算シート!B280,'源泉徴収(月額)'!$A$10:$A$350,'源泉徴収(月額)'!$I$10:$I$350),IF(基礎データ!$B$4=6,LOOKUP(計算シート!B280,'源泉徴収(月額)'!$A$10:$A$350,'源泉徴収(月額)'!$J$10:$J$350),IF(基礎データ!$B$4=7,LOOKUP(計算シート!B280,'源泉徴収(月額)'!$A$10:$A$350,'源泉徴収(月額)'!$K$10:$K$350),0)))))))),0)</f>
        <v>0</v>
      </c>
    </row>
    <row r="281" spans="2:3">
      <c r="B281">
        <f ca="1">IF(AND('源泉徴収(月額)'!B288&lt;=基礎データ!$B$17,基礎データ!$B$17&lt;'源泉徴収(月額)'!C288),'源泉徴収(月額)'!A288,0)</f>
        <v>0</v>
      </c>
      <c r="C281">
        <f ca="1">IF(B281&gt;0,IF(基礎データ!$B$4=0,LOOKUP(計算シート!B281,'源泉徴収(月額)'!$A$10:$A$350,'源泉徴収(月額)'!$D$10:$D$350),IF(基礎データ!$B$4=1,LOOKUP(計算シート!B281,'源泉徴収(月額)'!$A$10:$A$350,'源泉徴収(月額)'!$E$10:$E$350),IF(基礎データ!$B$4=2,LOOKUP(計算シート!B281,'源泉徴収(月額)'!$A$10:$A$350,'源泉徴収(月額)'!$F$10:$F$350),IF(基礎データ!$B$4=3,LOOKUP(計算シート!B281,'源泉徴収(月額)'!$A$10:$A$350,'源泉徴収(月額)'!$G$10:$G$350),IF(基礎データ!$B$4=4,LOOKUP(計算シート!B281,'源泉徴収(月額)'!$A$10:$A$350,'源泉徴収(月額)'!$H$10:$H$350),IF(基礎データ!$B$4=5,LOOKUP(計算シート!B281,'源泉徴収(月額)'!$A$10:$A$350,'源泉徴収(月額)'!$I$10:$I$350),IF(基礎データ!$B$4=6,LOOKUP(計算シート!B281,'源泉徴収(月額)'!$A$10:$A$350,'源泉徴収(月額)'!$J$10:$J$350),IF(基礎データ!$B$4=7,LOOKUP(計算シート!B281,'源泉徴収(月額)'!$A$10:$A$350,'源泉徴収(月額)'!$K$10:$K$350),0)))))))),0)</f>
        <v>0</v>
      </c>
    </row>
    <row r="282" spans="2:3">
      <c r="B282">
        <f ca="1">IF(AND('源泉徴収(月額)'!B289&lt;=基礎データ!$B$17,基礎データ!$B$17&lt;'源泉徴収(月額)'!C289),'源泉徴収(月額)'!A289,0)</f>
        <v>0</v>
      </c>
      <c r="C282">
        <f ca="1">IF(B282&gt;0,IF(基礎データ!$B$4=0,LOOKUP(計算シート!B282,'源泉徴収(月額)'!$A$10:$A$350,'源泉徴収(月額)'!$D$10:$D$350),IF(基礎データ!$B$4=1,LOOKUP(計算シート!B282,'源泉徴収(月額)'!$A$10:$A$350,'源泉徴収(月額)'!$E$10:$E$350),IF(基礎データ!$B$4=2,LOOKUP(計算シート!B282,'源泉徴収(月額)'!$A$10:$A$350,'源泉徴収(月額)'!$F$10:$F$350),IF(基礎データ!$B$4=3,LOOKUP(計算シート!B282,'源泉徴収(月額)'!$A$10:$A$350,'源泉徴収(月額)'!$G$10:$G$350),IF(基礎データ!$B$4=4,LOOKUP(計算シート!B282,'源泉徴収(月額)'!$A$10:$A$350,'源泉徴収(月額)'!$H$10:$H$350),IF(基礎データ!$B$4=5,LOOKUP(計算シート!B282,'源泉徴収(月額)'!$A$10:$A$350,'源泉徴収(月額)'!$I$10:$I$350),IF(基礎データ!$B$4=6,LOOKUP(計算シート!B282,'源泉徴収(月額)'!$A$10:$A$350,'源泉徴収(月額)'!$J$10:$J$350),IF(基礎データ!$B$4=7,LOOKUP(計算シート!B282,'源泉徴収(月額)'!$A$10:$A$350,'源泉徴収(月額)'!$K$10:$K$350),0)))))))),0)</f>
        <v>0</v>
      </c>
    </row>
    <row r="283" spans="2:3">
      <c r="B283">
        <f ca="1">IF(AND('源泉徴収(月額)'!B290&lt;=基礎データ!$B$17,基礎データ!$B$17&lt;'源泉徴収(月額)'!C290),'源泉徴収(月額)'!A290,0)</f>
        <v>0</v>
      </c>
      <c r="C283">
        <f ca="1">IF(B283&gt;0,IF(基礎データ!$B$4=0,LOOKUP(計算シート!B283,'源泉徴収(月額)'!$A$10:$A$350,'源泉徴収(月額)'!$D$10:$D$350),IF(基礎データ!$B$4=1,LOOKUP(計算シート!B283,'源泉徴収(月額)'!$A$10:$A$350,'源泉徴収(月額)'!$E$10:$E$350),IF(基礎データ!$B$4=2,LOOKUP(計算シート!B283,'源泉徴収(月額)'!$A$10:$A$350,'源泉徴収(月額)'!$F$10:$F$350),IF(基礎データ!$B$4=3,LOOKUP(計算シート!B283,'源泉徴収(月額)'!$A$10:$A$350,'源泉徴収(月額)'!$G$10:$G$350),IF(基礎データ!$B$4=4,LOOKUP(計算シート!B283,'源泉徴収(月額)'!$A$10:$A$350,'源泉徴収(月額)'!$H$10:$H$350),IF(基礎データ!$B$4=5,LOOKUP(計算シート!B283,'源泉徴収(月額)'!$A$10:$A$350,'源泉徴収(月額)'!$I$10:$I$350),IF(基礎データ!$B$4=6,LOOKUP(計算シート!B283,'源泉徴収(月額)'!$A$10:$A$350,'源泉徴収(月額)'!$J$10:$J$350),IF(基礎データ!$B$4=7,LOOKUP(計算シート!B283,'源泉徴収(月額)'!$A$10:$A$350,'源泉徴収(月額)'!$K$10:$K$350),0)))))))),0)</f>
        <v>0</v>
      </c>
    </row>
    <row r="284" spans="2:3">
      <c r="B284">
        <f ca="1">IF(AND('源泉徴収(月額)'!B291&lt;=基礎データ!$B$17,基礎データ!$B$17&lt;'源泉徴収(月額)'!C291),'源泉徴収(月額)'!A291,0)</f>
        <v>0</v>
      </c>
      <c r="C284">
        <f ca="1">IF(B284&gt;0,IF(基礎データ!$B$4=0,LOOKUP(計算シート!B284,'源泉徴収(月額)'!$A$10:$A$350,'源泉徴収(月額)'!$D$10:$D$350),IF(基礎データ!$B$4=1,LOOKUP(計算シート!B284,'源泉徴収(月額)'!$A$10:$A$350,'源泉徴収(月額)'!$E$10:$E$350),IF(基礎データ!$B$4=2,LOOKUP(計算シート!B284,'源泉徴収(月額)'!$A$10:$A$350,'源泉徴収(月額)'!$F$10:$F$350),IF(基礎データ!$B$4=3,LOOKUP(計算シート!B284,'源泉徴収(月額)'!$A$10:$A$350,'源泉徴収(月額)'!$G$10:$G$350),IF(基礎データ!$B$4=4,LOOKUP(計算シート!B284,'源泉徴収(月額)'!$A$10:$A$350,'源泉徴収(月額)'!$H$10:$H$350),IF(基礎データ!$B$4=5,LOOKUP(計算シート!B284,'源泉徴収(月額)'!$A$10:$A$350,'源泉徴収(月額)'!$I$10:$I$350),IF(基礎データ!$B$4=6,LOOKUP(計算シート!B284,'源泉徴収(月額)'!$A$10:$A$350,'源泉徴収(月額)'!$J$10:$J$350),IF(基礎データ!$B$4=7,LOOKUP(計算シート!B284,'源泉徴収(月額)'!$A$10:$A$350,'源泉徴収(月額)'!$K$10:$K$350),0)))))))),0)</f>
        <v>0</v>
      </c>
    </row>
    <row r="285" spans="2:3">
      <c r="B285">
        <f ca="1">IF(AND('源泉徴収(月額)'!B292&lt;=基礎データ!$B$17,基礎データ!$B$17&lt;'源泉徴収(月額)'!C292),'源泉徴収(月額)'!A292,0)</f>
        <v>0</v>
      </c>
      <c r="C285">
        <f ca="1">IF(B285&gt;0,IF(基礎データ!$B$4=0,LOOKUP(計算シート!B285,'源泉徴収(月額)'!$A$10:$A$350,'源泉徴収(月額)'!$D$10:$D$350),IF(基礎データ!$B$4=1,LOOKUP(計算シート!B285,'源泉徴収(月額)'!$A$10:$A$350,'源泉徴収(月額)'!$E$10:$E$350),IF(基礎データ!$B$4=2,LOOKUP(計算シート!B285,'源泉徴収(月額)'!$A$10:$A$350,'源泉徴収(月額)'!$F$10:$F$350),IF(基礎データ!$B$4=3,LOOKUP(計算シート!B285,'源泉徴収(月額)'!$A$10:$A$350,'源泉徴収(月額)'!$G$10:$G$350),IF(基礎データ!$B$4=4,LOOKUP(計算シート!B285,'源泉徴収(月額)'!$A$10:$A$350,'源泉徴収(月額)'!$H$10:$H$350),IF(基礎データ!$B$4=5,LOOKUP(計算シート!B285,'源泉徴収(月額)'!$A$10:$A$350,'源泉徴収(月額)'!$I$10:$I$350),IF(基礎データ!$B$4=6,LOOKUP(計算シート!B285,'源泉徴収(月額)'!$A$10:$A$350,'源泉徴収(月額)'!$J$10:$J$350),IF(基礎データ!$B$4=7,LOOKUP(計算シート!B285,'源泉徴収(月額)'!$A$10:$A$350,'源泉徴収(月額)'!$K$10:$K$350),0)))))))),0)</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基礎データ</vt:lpstr>
      <vt:lpstr>給与明細例</vt:lpstr>
      <vt:lpstr>社会保険料</vt:lpstr>
      <vt:lpstr>源泉徴収(月額)</vt:lpstr>
      <vt:lpstr>雇用保険料率</vt:lpstr>
      <vt:lpstr>計算シート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ogochan</dc:creator>
  <cp:lastModifiedBy>Masami Ogoshi</cp:lastModifiedBy>
  <dcterms:created xsi:type="dcterms:W3CDTF">2019-05-26T11:12:44Z</dcterms:created>
  <dcterms:modified xsi:type="dcterms:W3CDTF">2026-06-30T05:48:16Z</dcterms:modified>
</cp:coreProperties>
</file>